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naiconline.sharepoint.com/teams/FilingSolutionsImplementation/OPTins/Marketing/State Information/State Folders/Arizona/Forms/Premium Tax/2024/Annual/"/>
    </mc:Choice>
  </mc:AlternateContent>
  <xr:revisionPtr revIDLastSave="20" documentId="8_{33FC7970-1EBC-4177-861D-7A1CACAF1759}" xr6:coauthVersionLast="47" xr6:coauthVersionMax="47" xr10:uidLastSave="{EBF4A497-2F3A-4E3C-AAF6-4082CD6F9B18}"/>
  <bookViews>
    <workbookView xWindow="-110" yWindow="-110" windowWidth="25180" windowHeight="16140" xr2:uid="{00000000-000D-0000-FFFF-FFFF00000000}"/>
  </bookViews>
  <sheets>
    <sheet name="E-TITLE" sheetId="1" r:id="rId1"/>
  </sheets>
  <definedNames>
    <definedName name="TI_Address">'E-TITLE'!$A$18</definedName>
    <definedName name="TI_AZ">'E-TITLE'!$H$38</definedName>
    <definedName name="TI_City">'E-TITLE'!$F$18</definedName>
    <definedName name="TI_Consolidated">'E-TITLE'!$I$36</definedName>
    <definedName name="TI_DOM">'E-TITLE'!$H$31</definedName>
    <definedName name="TI_Domstate">'E-TITLE'!$I$12</definedName>
    <definedName name="TI_Email">'E-TITLE'!$A$20</definedName>
    <definedName name="TI_Ext">'E-TITLE'!$I$34</definedName>
    <definedName name="TI_method">'E-TITLE'!$I$7</definedName>
    <definedName name="TI_NAIC">'E-TITLE'!$H$12</definedName>
    <definedName name="TI_Name">'E-TITLE'!$A$12</definedName>
    <definedName name="TI_Phone">'E-TITLE'!$H$20</definedName>
    <definedName name="TI_PreparerName">'E-TITLE'!$A$16</definedName>
    <definedName name="TI_Retaliation">'E-TITLE'!$H$41</definedName>
    <definedName name="TI_RSK">'E-TITLE'!$G$29</definedName>
    <definedName name="TI_RT">'E-TITLE'!$H$44</definedName>
    <definedName name="TI_State">'E-TITLE'!$H$18</definedName>
    <definedName name="TI_TI">'E-TITLE'!$G$28</definedName>
    <definedName name="TI_Title">'E-TITLE'!$F$16</definedName>
    <definedName name="TI_Type">'E-TITLE'!$I$6</definedName>
    <definedName name="TI_year">'E-TITLE'!$I$9</definedName>
    <definedName name="TI_Zip">'E-TITLE'!$I$18</definedName>
    <definedName name="version">'E-TITLE'!$J$1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PNPYjqmMIqrx2WXTWFB7bRO1pONoGM2CECgeY9z3jhg="/>
    </ext>
  </extLst>
</workbook>
</file>

<file path=xl/calcChain.xml><?xml version="1.0" encoding="utf-8"?>
<calcChain xmlns="http://schemas.openxmlformats.org/spreadsheetml/2006/main">
  <c r="A55" i="1" l="1"/>
  <c r="A53" i="1"/>
  <c r="A51" i="1"/>
  <c r="A50" i="1"/>
  <c r="A42" i="1"/>
  <c r="A38" i="1"/>
  <c r="I29" i="1"/>
  <c r="A22" i="1"/>
  <c r="H41" i="1" l="1"/>
  <c r="H44" i="1" s="1"/>
  <c r="Z304" i="1" s="1"/>
  <c r="A49" i="1" l="1"/>
  <c r="A46" i="1"/>
  <c r="A44" i="1"/>
  <c r="A56" i="1"/>
  <c r="Z302" i="1"/>
  <c r="A57" i="1" s="1"/>
</calcChain>
</file>

<file path=xl/sharedStrings.xml><?xml version="1.0" encoding="utf-8"?>
<sst xmlns="http://schemas.openxmlformats.org/spreadsheetml/2006/main" count="257" uniqueCount="242">
  <si>
    <t>INSURANCE TAX SECTION</t>
  </si>
  <si>
    <t>Form E-TITLE</t>
  </si>
  <si>
    <t>version</t>
  </si>
  <si>
    <t>Arizona Department of Insurance and</t>
  </si>
  <si>
    <t>RETALIATION REPORT</t>
  </si>
  <si>
    <t>Financial Institutions</t>
  </si>
  <si>
    <t>for a FOREIGN/ALIEN</t>
  </si>
  <si>
    <r>
      <rPr>
        <b/>
        <sz val="12"/>
        <color theme="10"/>
        <rFont val="Calibri"/>
      </rPr>
      <t xml:space="preserve">Web Site: </t>
    </r>
    <r>
      <rPr>
        <u/>
        <sz val="12"/>
        <color theme="10"/>
        <rFont val="Calibri"/>
      </rPr>
      <t>http://www.optins.org/</t>
    </r>
  </si>
  <si>
    <t>http://www.difi.az.gov</t>
  </si>
  <si>
    <t>TITLE INSURER</t>
  </si>
  <si>
    <r>
      <rPr>
        <b/>
        <u/>
        <sz val="12"/>
        <color theme="10"/>
        <rFont val="Calibri"/>
      </rPr>
      <t xml:space="preserve">Email: </t>
    </r>
    <r>
      <rPr>
        <u/>
        <sz val="12"/>
        <color theme="10"/>
        <rFont val="Calibri"/>
      </rPr>
      <t>taxunit@difi.az.gov</t>
    </r>
  </si>
  <si>
    <r>
      <rPr>
        <b/>
        <sz val="12"/>
        <color rgb="FF0070C0"/>
        <rFont val="Calibri"/>
      </rPr>
      <t xml:space="preserve">Phone: </t>
    </r>
    <r>
      <rPr>
        <sz val="12"/>
        <color rgb="FF0070C0"/>
        <rFont val="Calibri"/>
      </rPr>
      <t>(602) 364-2713</t>
    </r>
  </si>
  <si>
    <t>Type of filing (new or amended):</t>
  </si>
  <si>
    <t>New</t>
  </si>
  <si>
    <t>You may file this and other tax forms</t>
  </si>
  <si>
    <t>Filing method (OPTins or mail):</t>
  </si>
  <si>
    <t>OPTins</t>
  </si>
  <si>
    <t>using the NAIC OPTins system.</t>
  </si>
  <si>
    <t>Tax Year</t>
  </si>
  <si>
    <r>
      <rPr>
        <b/>
        <sz val="8"/>
        <color theme="10"/>
        <rFont val="Calibri"/>
      </rPr>
      <t xml:space="preserve">Web Site: </t>
    </r>
    <r>
      <rPr>
        <sz val="8"/>
        <color theme="10"/>
        <rFont val="Calibri"/>
      </rPr>
      <t xml:space="preserve">http://www.optins.org/  </t>
    </r>
    <r>
      <rPr>
        <b/>
        <sz val="8"/>
        <color theme="10"/>
        <rFont val="Calibri"/>
      </rPr>
      <t>Email:</t>
    </r>
    <r>
      <rPr>
        <sz val="8"/>
        <color theme="10"/>
        <rFont val="Calibri"/>
      </rPr>
      <t xml:space="preserve"> optinshelp@naic.org </t>
    </r>
    <r>
      <rPr>
        <b/>
        <sz val="8"/>
        <color theme="10"/>
        <rFont val="Calibri"/>
      </rPr>
      <t>Phone:</t>
    </r>
    <r>
      <rPr>
        <sz val="8"/>
        <color theme="10"/>
        <rFont val="Calibri"/>
      </rPr>
      <t xml:space="preserve"> (816) 783-8500</t>
    </r>
  </si>
  <si>
    <t xml:space="preserve">For the Calendar Year ended December 31, </t>
  </si>
  <si>
    <t>INFORMATION ABOUT THE INSURER</t>
  </si>
  <si>
    <t>Name of Insurer</t>
  </si>
  <si>
    <t>NAIC #</t>
  </si>
  <si>
    <t>Domicile State*</t>
  </si>
  <si>
    <t>*For "Domicile State," enter the two-letter state code.  An alien insurer must file based on its port-of-entry state.</t>
  </si>
  <si>
    <t>INFORMATION ABOUT THE PREPARER</t>
  </si>
  <si>
    <t>Preparer's Name</t>
  </si>
  <si>
    <t>Position Title</t>
  </si>
  <si>
    <t>Mailing Address</t>
  </si>
  <si>
    <t>City</t>
  </si>
  <si>
    <t>State</t>
  </si>
  <si>
    <t>ZIP Code</t>
  </si>
  <si>
    <t>E-mail Address</t>
  </si>
  <si>
    <t>Phone</t>
  </si>
  <si>
    <t xml:space="preserve">PREPARER'S ATTESTATION:   </t>
  </si>
  <si>
    <t>any forms, statements, schedules, worksheets and other documentation, is true, complete and correct.</t>
  </si>
  <si>
    <t>Preparer's Signature</t>
  </si>
  <si>
    <t>Date</t>
  </si>
  <si>
    <t>SECTION A: DOMICILE STATE TAX INFORMATION</t>
  </si>
  <si>
    <t>Arizona title insurance premiums as reported in Annual Statement</t>
  </si>
  <si>
    <t>TI_TI</t>
  </si>
  <si>
    <t xml:space="preserve">Total risk premiums from title insurance on Arizona property </t>
  </si>
  <si>
    <t>TI_RSK</t>
  </si>
  <si>
    <t>Tax your domicile state would have imposed on the AZ risk premiums:</t>
  </si>
  <si>
    <t>A.</t>
  </si>
  <si>
    <t>TI_DOM</t>
  </si>
  <si>
    <t>SECTION B: ARIZONA STATE INCOME STATE TAX</t>
  </si>
  <si>
    <t>Is the insurer submitting a tax filing extension to Arizona Department of Revenue ("ADOR") (Yes or No)?</t>
  </si>
  <si>
    <t>No</t>
  </si>
  <si>
    <t>Is the title insurer part of a larger business enterprise that is filing its Arizona state income tax return on a consolidated basis?</t>
  </si>
  <si>
    <t>B.</t>
  </si>
  <si>
    <t>TI_AZ</t>
  </si>
  <si>
    <t>SECTION C: RETALIATION DUE</t>
  </si>
  <si>
    <t>&gt;  If Line B exceeds Line A, enter $0.00.  Otherwise, enter Line A minus Line B.</t>
  </si>
  <si>
    <t>TI_RT | PC-04</t>
  </si>
  <si>
    <t xml:space="preserve">The following instructions are based on the entries you made in the preceding sections.  </t>
  </si>
  <si>
    <t>If any automatic calculation in this Report is incorrect, immediately e-mail taxunit@difi.az.gov.</t>
  </si>
  <si>
    <t>&gt; If Arizona risk premiums differ from premiums in your Annual Statement, a document detailing the differences.</t>
  </si>
  <si>
    <t>If filing an extension to ADOR, select Yes from the dropdown in Section B and upload your form to OPTins by the due date.</t>
  </si>
  <si>
    <t>US States, Capitals</t>
  </si>
  <si>
    <t>Postal</t>
  </si>
  <si>
    <t>Tax Rate</t>
  </si>
  <si>
    <t>Notes</t>
  </si>
  <si>
    <t>AK</t>
  </si>
  <si>
    <t>Alaska</t>
  </si>
  <si>
    <t>Alaska statutes 21.66.110</t>
  </si>
  <si>
    <t>AL</t>
  </si>
  <si>
    <t>Alabama</t>
  </si>
  <si>
    <t>NAIC Retaliation Guide does not specify title insurers-Alabama Statutes 27-4A-3 Premium tax on insurance other than life, health and accident and health at 3.6%.</t>
  </si>
  <si>
    <t>AR</t>
  </si>
  <si>
    <t>Arkansas</t>
  </si>
  <si>
    <t>NAIC Retaliation Guide does not specify title insurers/I also looked on website did not find title insurer rate. Only found- Statute 26-57-603(d) Authorized and Unauthorized Carriers, Domestic, Alien, and Foreign 2.5%</t>
  </si>
  <si>
    <t>AS</t>
  </si>
  <si>
    <t>American Samoa</t>
  </si>
  <si>
    <t>We don't need tax rate at this time.</t>
  </si>
  <si>
    <t>AZ</t>
  </si>
  <si>
    <t>Arizona</t>
  </si>
  <si>
    <t>Title insurers are subject to retaliation per 20-230</t>
  </si>
  <si>
    <t>CA</t>
  </si>
  <si>
    <t>California</t>
  </si>
  <si>
    <t>NAIC Retaliation Guide-Rev. &amp; Tax. Code §§ 12202; 12221; 13210; Ins. Code § 1775.5-2.35% Life, health, property/casualty, title, annuities not funding federal qualified retirement plans, risk retention groups. Rate subject to change.</t>
  </si>
  <si>
    <t>CO</t>
  </si>
  <si>
    <t>Colorado</t>
  </si>
  <si>
    <t>NAIC Retaliation Guide -Does not specify title insurers-Statues 10-3-209-2% for all insurers.</t>
  </si>
  <si>
    <t>CT</t>
  </si>
  <si>
    <t>Connecticut</t>
  </si>
  <si>
    <t xml:space="preserve">NAIC Retaliation Guide-Does not specify title insurers-Statute §§ 12-202; 12-210-1.5% domestic and foreign insurers </t>
  </si>
  <si>
    <t>DC</t>
  </si>
  <si>
    <t>District of Columbia</t>
  </si>
  <si>
    <t>NAIC Retaliation Guide-Does not specify title insurers- Statute §§ 31-205; 31-3403.01; 31-3514.01; 47-2608- 2% of direct written premiums for accident and loss of health; 1.7% of direct written premiums
for all other lines.</t>
  </si>
  <si>
    <t>DE</t>
  </si>
  <si>
    <t>Delaware</t>
  </si>
  <si>
    <t>NAIC Retaliation Guide-Does not specify title insurers-Del. Code Ann. tit. 18 § 702-Delaware’s premium tax rate is 2% as follows:1.75% per tit. 18 § 702 plus 0.25% per tit. 18 § 707</t>
  </si>
  <si>
    <t>FL</t>
  </si>
  <si>
    <t>Florida</t>
  </si>
  <si>
    <t>NAIC Retaliation Guide Does not specify title insurers-§ 624.509-1.75% unless otherwise specified. §§ 624.509; 627.7711 Any portion of the premium retained by a title insurance agent or agency is excluded from taxable
premiums.</t>
  </si>
  <si>
    <t>FM</t>
  </si>
  <si>
    <t>Federated States of Micronesia</t>
  </si>
  <si>
    <t>GA</t>
  </si>
  <si>
    <t>Georgia</t>
  </si>
  <si>
    <t xml:space="preserve">NAIC Retaliation Guide Does not specify title insurers-§ 33-8-4 2.25% </t>
  </si>
  <si>
    <t>GU</t>
  </si>
  <si>
    <t>Guam</t>
  </si>
  <si>
    <t>HI</t>
  </si>
  <si>
    <t>Hawaii</t>
  </si>
  <si>
    <t>NONE</t>
  </si>
  <si>
    <t xml:space="preserve">No Retaliation.  The Provisions of 20-230 shall operate to require foreign title insurers to pay only the amount of new PT that is in excess of the net income tax actually paid to AZ for the same calandar year by the title insurer. </t>
  </si>
  <si>
    <t>IA</t>
  </si>
  <si>
    <t>Iowa</t>
  </si>
  <si>
    <t xml:space="preserve">NAIC Retaliation Guide-Does not specify title insurers-§§ 432.1; 432.2; 514B.31 -1% for other than life for calendar years 206-2023 </t>
  </si>
  <si>
    <t>ID</t>
  </si>
  <si>
    <t>Idaho</t>
  </si>
  <si>
    <t xml:space="preserve">NAIC Retaliation Guide-§ 41-402 1.5% title insurance </t>
  </si>
  <si>
    <t>IL</t>
  </si>
  <si>
    <t>Illinois</t>
  </si>
  <si>
    <t xml:space="preserve">NAIC Retaliation Guide-Does not specify title insurers-215 ILCS 5/409 Privilege Tax  -All companies doing insurance business in Illinois, except health, must pay an annual privilege tax of 0.5% of the net taxable premiums written for the taxable year. The rate is 0.4% of health premiums. </t>
  </si>
  <si>
    <t>IN</t>
  </si>
  <si>
    <t>Indiana</t>
  </si>
  <si>
    <t xml:space="preserve">NAIC Retaliation Guide -Does not specify title insurers-§ 27-1-18-2 For foreign companies, and domestics electing to pay under this section, the tax rate is 1.3%. </t>
  </si>
  <si>
    <t>KS</t>
  </si>
  <si>
    <t>Kansas</t>
  </si>
  <si>
    <t xml:space="preserve">NAIC Retaliation Guide -Does not specify title insurers-§ 40-252 2% insurers, nonprofit hospital, medical, dental, optometric and pharmacy service corporations </t>
  </si>
  <si>
    <t>KY</t>
  </si>
  <si>
    <t>Kentucky</t>
  </si>
  <si>
    <t xml:space="preserve">NAIC Retaliation Guide -Does not specify title insurers-§§ 136.320; 136.330 to 136.350; 136.390 -2% all insurers except life. </t>
  </si>
  <si>
    <t>LA</t>
  </si>
  <si>
    <t>Louisiana</t>
  </si>
  <si>
    <t>Arizona Retaliation Guide-Does not specify title insurers-Fire insurance premium taxes (in addition to “all other insurance” premium tax or income tax): 3.5%</t>
  </si>
  <si>
    <t>MA</t>
  </si>
  <si>
    <t>Massachusetts</t>
  </si>
  <si>
    <t>No Retaliation 2.2800%</t>
  </si>
  <si>
    <t>MD</t>
  </si>
  <si>
    <t>Maryland</t>
  </si>
  <si>
    <t xml:space="preserve">NAIC Retaliation Guide -Does not specify title insurers-Ins. § 6-103 -2%, includes managed care organizations and for-profit HMOs. </t>
  </si>
  <si>
    <t>ME</t>
  </si>
  <si>
    <t>Maine</t>
  </si>
  <si>
    <t xml:space="preserve">NAIC Retaliation Guide -Does not specify title insurers-tit. 36 § 2513 -2% </t>
  </si>
  <si>
    <t>MH</t>
  </si>
  <si>
    <t>Marshall Islands</t>
  </si>
  <si>
    <t>MI</t>
  </si>
  <si>
    <t>Michigan</t>
  </si>
  <si>
    <t>Arizona Retaliation Guide-Does not specify title insurers-Michigan Business Tax (MCL § 208.1235) or Corporate Income Tax (whichever is greater) on gross direct written premiums: 1.25% (MCL § 206.635)</t>
  </si>
  <si>
    <t>MN</t>
  </si>
  <si>
    <t>Minnesota</t>
  </si>
  <si>
    <t>No Retaliation 2.0000%</t>
  </si>
  <si>
    <t>MO</t>
  </si>
  <si>
    <t>Missouri</t>
  </si>
  <si>
    <t xml:space="preserve">NAIC Retaliation Guide -Does not specify title insurers-§§ 148.320; 148.340; 148.370- 2% domestic and foreign insurers </t>
  </si>
  <si>
    <t>MP</t>
  </si>
  <si>
    <t>Northern Mariana Islands</t>
  </si>
  <si>
    <t>MS</t>
  </si>
  <si>
    <t>Mississippi</t>
  </si>
  <si>
    <t xml:space="preserve">NAIC Retaliation Guide -Does not specify title insurers-§ 27-15-103,Miss. Code Ann. §§ 27-15-103; 27-15-109; 27-15-119; 83-1-151; 83-29-57  3% for foreign insurers—of gross amount of premiums received from, and on insurance policies and contracts written in, or covering risks located in Mississippi. </t>
  </si>
  <si>
    <t>MT</t>
  </si>
  <si>
    <t>Montana</t>
  </si>
  <si>
    <t xml:space="preserve">NAIC Retaliation Guide -Mont. Code Ann. § 33-2-705 Total direct premium, including policy, membership and other fees and consideration received after deducting cancellations, returned premium, and policy dividends. As to title insurance, “premiums” include the total charge for such coverage. Consideration received on annuities is not subject to tax. 2.75% </t>
  </si>
  <si>
    <t>NC</t>
  </si>
  <si>
    <t>North Carolina</t>
  </si>
  <si>
    <t xml:space="preserve">NAIC Retaliation Guide -Does not specify title insurers-§ 105-228.5 -1.9% </t>
  </si>
  <si>
    <t>ND</t>
  </si>
  <si>
    <t>North Dakota</t>
  </si>
  <si>
    <t xml:space="preserve">NAIC Retaliation Guide -Does not specify title insurers-§ 26.1-03-17- 1.75% all other lines </t>
  </si>
  <si>
    <t>NE</t>
  </si>
  <si>
    <t>Nebraska</t>
  </si>
  <si>
    <t xml:space="preserve">NAIC Retaliation Guide -Does not specify title insurers-§ 77-908 -Every insurance company which is transacting business in Nebraska shall pay a tax of 1% of the gross amount of direct written premiums received during the calendar year for business done in Nebraska, except that the following are set at a specific rate:  0.5%  Group accident and health. 0.25% Captive insurers authorized under the Captive Insurer Act to transact business. </t>
  </si>
  <si>
    <t>NH</t>
  </si>
  <si>
    <t>New Hampshire</t>
  </si>
  <si>
    <t xml:space="preserve">NAIC Retaliation Guide -Does not specify title insurers-§ 400-A:32 -Premium tax rate 1.25% for premiums written during calendar year 2023. </t>
  </si>
  <si>
    <t>NJ</t>
  </si>
  <si>
    <t>New Jersey</t>
  </si>
  <si>
    <t xml:space="preserve">NAIC Retaliation Guide -Does not specify title insurers-§§ 54:18A-2; 54:18A-3 -2.1% life insurers and all others </t>
  </si>
  <si>
    <t>NM</t>
  </si>
  <si>
    <t>New Mexico</t>
  </si>
  <si>
    <t xml:space="preserve">NAIC Retaliation Guide -Does not specify title insurers-§ 7-40-3 -3.003% -Forms or rates filing for lines other than property or casualty (cont.) Pursuant to SB108, effective July 1, 2017, NMSA 1978, §§ 59A-7-5, 8 and 9 were repealed, and NMSA 1978, §§ 59A-7-1, 4 and 6 were significantly amended. Among the changes, “Title” was added as a “Casualty” line. Insurers writing multiple lines of business identified within NMSA 1978, §§ 59A-7-1, 4 and 6 may refer to Bulletin 2019-008 for guidance related to the fee calculation for the 5 groupings A,B,C,D and E identified in NMSA 1978, §§ 59A-6-1.2. </t>
  </si>
  <si>
    <t>NV</t>
  </si>
  <si>
    <t>Nevada</t>
  </si>
  <si>
    <t xml:space="preserve">NAIC Retaliation Guide -Does not specify title insurers-§ 680B.027 - 3.5% - except as otherwise provided for factory mutuals, certain risk retention groups, and service contract providers. This provision is not applicable to captive insurers (NRS 679A.160). </t>
  </si>
  <si>
    <t>NY</t>
  </si>
  <si>
    <t>New York</t>
  </si>
  <si>
    <t>OH</t>
  </si>
  <si>
    <t>Ohio</t>
  </si>
  <si>
    <t xml:space="preserve">NAIC Retaliation Guide -Does not specify title insurers-§ 5729.03 -Foreign insurers that are not health insuring corporations (HICs): 1.4%. </t>
  </si>
  <si>
    <t>OK</t>
  </si>
  <si>
    <t>Oklahoma</t>
  </si>
  <si>
    <t>For title insurers, the tax base is the amount of title insurance premium actually charged.</t>
  </si>
  <si>
    <t>OR</t>
  </si>
  <si>
    <t>Oregon</t>
  </si>
  <si>
    <t xml:space="preserve">Review Or. Rev. Stat. §§ 317.061; 317.070; 317.090; 317.267; 317.655; 317.665; 317.710; 317.715 </t>
  </si>
  <si>
    <t>PA</t>
  </si>
  <si>
    <t>Pennsylvania</t>
  </si>
  <si>
    <t xml:space="preserve">NAIC Retaliation Guide -72 P.S. § 7801 Domestic Title Insurers -A domestic title insurer shall pay tax due on the actual value of its capital stock. Pay at the rate of 1.25% of taxable amount instead of premium tax. Foreign title insurers pay the regular 2% premium tax. According to the department of revenue, foreign title insurers may report taxable premiums on the approved attorney rate. </t>
  </si>
  <si>
    <t>PR</t>
  </si>
  <si>
    <t>Puerto Rico</t>
  </si>
  <si>
    <t xml:space="preserve">NAIC Retaliation Guide -Does not specify title insurers-P.R. Laws Ann. tit. 26 § 702 -Direct premiums minus dividends and returned premiums. Annuity considerations are taxed when collected by the insurer.  → Tax Rate:  [Note: Please confirm rates with the department, as they are subject to change]  6% all insurance except annuities  3% annuity considerations  3% fire and allied lines </t>
  </si>
  <si>
    <t>PW</t>
  </si>
  <si>
    <t>Palau</t>
  </si>
  <si>
    <t>RI</t>
  </si>
  <si>
    <t>Rhode Island</t>
  </si>
  <si>
    <t>No Retaliation</t>
  </si>
  <si>
    <t>SC</t>
  </si>
  <si>
    <t>South Carolina</t>
  </si>
  <si>
    <t xml:space="preserve">NAIC Retaliation Guide -Does not specify title insurers-§ 38-7-20-0.75% life insurance  1.25% all except life and workers’ compensation </t>
  </si>
  <si>
    <t>SD</t>
  </si>
  <si>
    <t>South Dakota</t>
  </si>
  <si>
    <t xml:space="preserve">NAIC Retaliation Guide -Does not specify title insurers-§ 10-44-2 ----§ 58-6-36 Title Insurers -Deposit $100,000 in cash or securities. Domestic title insurers licensed before July 1, 1966, shall deposit $25,000 plus additional amounts, but no more than $100,000. </t>
  </si>
  <si>
    <t>TN</t>
  </si>
  <si>
    <t>Tennessee</t>
  </si>
  <si>
    <t>NAIC Retaliation Guide -Does not specify title insurers-§ 56-4-205 2.5% other than life</t>
  </si>
  <si>
    <t>TX</t>
  </si>
  <si>
    <t>Texas</t>
  </si>
  <si>
    <t>NAIC Retaliation Guide -TIC § 223.003 Title Insurance Companies -1.35%</t>
  </si>
  <si>
    <t>UT</t>
  </si>
  <si>
    <t>Utah</t>
  </si>
  <si>
    <t xml:space="preserve">NAIC Retaliation Guide -§ 59-9-101  -The tax rate for title insurers is 0.45% of total premiums received, including premiums for assumption of risk and the charge for abstracting titles, title searching, etc. </t>
  </si>
  <si>
    <t>VA</t>
  </si>
  <si>
    <t>Virginia</t>
  </si>
  <si>
    <t xml:space="preserve">NAIC Retaliation Guide -Does not specify title insurers-§ 58.1-2501 -2.25% all except for workers’ compensation. </t>
  </si>
  <si>
    <t>VI</t>
  </si>
  <si>
    <t>Virgin Islands</t>
  </si>
  <si>
    <t>VT</t>
  </si>
  <si>
    <t>Vermont</t>
  </si>
  <si>
    <t xml:space="preserve">NAIC Retaliation Guide -Does not specify title insurers-tit. 32 § 8551 -2% </t>
  </si>
  <si>
    <t>WA</t>
  </si>
  <si>
    <t>Washington</t>
  </si>
  <si>
    <t>Review-NAIC Retaliation Guide -§ 48.29.150 Title insurers and their property are taxed in accordance with Washington’s general laws relating to taxation.</t>
  </si>
  <si>
    <t>WI</t>
  </si>
  <si>
    <t>Wisconsin</t>
  </si>
  <si>
    <t xml:space="preserve">Review-NAIC Retaliation Guide -Does not specify title insurers-§ 76.63 -2% foreign casualty insurers (see § 76.67 for reciprocity provision) </t>
  </si>
  <si>
    <t>WV</t>
  </si>
  <si>
    <t>West Virginia</t>
  </si>
  <si>
    <t xml:space="preserve">NAIC Retaliation Guide -Does not specify title insurers-§§ 33-3-14; 33-3-14a Premium Tax 2% + 1% for a total base rate of 3% on all lines. </t>
  </si>
  <si>
    <t>WY</t>
  </si>
  <si>
    <t>Wyoming</t>
  </si>
  <si>
    <t>NAIC Retaliation Guide -Does not specify title insurers-§ 26-4-103 -0.75</t>
  </si>
  <si>
    <t>Mail</t>
  </si>
  <si>
    <t>Yes</t>
  </si>
  <si>
    <t>Amended</t>
  </si>
  <si>
    <t>OPTION 1:</t>
  </si>
  <si>
    <t>OPTION 2:</t>
  </si>
  <si>
    <t>Filing Year</t>
  </si>
  <si>
    <t>Current Tax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</si>
</sst>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164" formatCode="_(&quot;$&quot;* #,##0_);_(&quot;$&quot;* \(#,##0\);_(&quot;$&quot;* &quot;-&quot;??_);_(@_)"/>
    <numFmt numFmtId="165" formatCode="0.000%"/>
    <numFmt numFmtId="166" formatCode="_(&quot;$&quot;* #,##0.000_);_(&quot;$&quot;* \(#,##0.000\);_(&quot;$&quot;* &quot;-&quot;???_);_(@_)"/>
    <numFmt numFmtId="167" formatCode="0.0000%"/>
  </numFmts>
  <fonts count="32" x14ac:knownFonts="1">
    <font>
      <sz val="12"/>
      <color theme="1"/>
      <name val="Calibri"/>
      <scheme val="minor"/>
    </font>
    <font>
      <b/>
      <sz val="11"/>
      <color theme="1"/>
      <name val="Arial"/>
    </font>
    <font>
      <b/>
      <sz val="14"/>
      <color theme="1"/>
      <name val="Calibri"/>
    </font>
    <font>
      <sz val="12"/>
      <color theme="0"/>
      <name val="Calibri"/>
    </font>
    <font>
      <b/>
      <sz val="12"/>
      <color rgb="FF000000"/>
      <name val="Arial"/>
    </font>
    <font>
      <sz val="12"/>
      <color theme="1"/>
      <name val="Calibri"/>
    </font>
    <font>
      <u/>
      <sz val="12"/>
      <color theme="10"/>
      <name val="Calibri"/>
    </font>
    <font>
      <sz val="8"/>
      <color theme="1"/>
      <name val="Calibri"/>
    </font>
    <font>
      <sz val="12"/>
      <color rgb="FF0070C0"/>
      <name val="Calibri"/>
    </font>
    <font>
      <b/>
      <sz val="12"/>
      <color theme="1"/>
      <name val="Calibri"/>
    </font>
    <font>
      <b/>
      <sz val="11"/>
      <color rgb="FFFF0000"/>
      <name val="Arial"/>
    </font>
    <font>
      <u/>
      <sz val="8"/>
      <color theme="10"/>
      <name val="Calibri"/>
    </font>
    <font>
      <sz val="12"/>
      <name val="Calibri"/>
    </font>
    <font>
      <b/>
      <sz val="12"/>
      <color theme="1"/>
      <name val="Arial Narrow"/>
    </font>
    <font>
      <sz val="12"/>
      <color theme="1"/>
      <name val="Arial"/>
    </font>
    <font>
      <b/>
      <sz val="12"/>
      <color theme="1"/>
      <name val="Arial"/>
    </font>
    <font>
      <sz val="10"/>
      <color theme="1"/>
      <name val="Calibri"/>
    </font>
    <font>
      <sz val="12"/>
      <color theme="1"/>
      <name val="Arial Narrow"/>
    </font>
    <font>
      <b/>
      <sz val="8"/>
      <color theme="1"/>
      <name val="Calibri"/>
    </font>
    <font>
      <b/>
      <sz val="11"/>
      <color theme="1"/>
      <name val="Calibri"/>
    </font>
    <font>
      <b/>
      <u/>
      <sz val="12"/>
      <color theme="1"/>
      <name val="Calibri"/>
    </font>
    <font>
      <b/>
      <sz val="13"/>
      <color theme="1"/>
      <name val="Calibri"/>
    </font>
    <font>
      <b/>
      <sz val="12"/>
      <color theme="10"/>
      <name val="Calibri"/>
    </font>
    <font>
      <b/>
      <u/>
      <sz val="12"/>
      <color theme="10"/>
      <name val="Calibri"/>
    </font>
    <font>
      <b/>
      <sz val="12"/>
      <color rgb="FF0070C0"/>
      <name val="Calibri"/>
    </font>
    <font>
      <b/>
      <sz val="8"/>
      <color theme="10"/>
      <name val="Calibri"/>
    </font>
    <font>
      <sz val="8"/>
      <color theme="10"/>
      <name val="Calibri"/>
    </font>
    <font>
      <sz val="12"/>
      <color theme="1"/>
      <name val="Calibri"/>
      <family val="2"/>
    </font>
    <font>
      <sz val="12"/>
      <color rgb="FF000000"/>
      <name val="Calibri"/>
      <family val="2"/>
      <scheme val="minor"/>
    </font>
    <font>
      <sz val="12"/>
      <color rgb="FF1F1F1F"/>
      <name val="Calibri"/>
      <family val="2"/>
      <scheme val="minor"/>
    </font>
    <font>
      <sz val="12"/>
      <color theme="1"/>
      <name val="Calibri"/>
      <family val="2"/>
      <scheme val="minor"/>
    </font>
    <font>
      <b/>
      <sz val="12"/>
      <color theme="1"/>
      <name val="Calibri"/>
      <family val="2"/>
    </font>
  </fonts>
  <fills count="6">
    <fill>
      <patternFill patternType="none"/>
    </fill>
    <fill>
      <patternFill patternType="gray125"/>
    </fill>
    <fill>
      <patternFill patternType="solid">
        <fgColor rgb="FFD8D8D8"/>
        <bgColor rgb="FFD8D8D8"/>
      </patternFill>
    </fill>
    <fill>
      <patternFill patternType="solid">
        <fgColor rgb="FFBFBFBF"/>
        <bgColor rgb="FFBFBFBF"/>
      </patternFill>
    </fill>
    <fill>
      <patternFill patternType="solid">
        <fgColor rgb="FFFFFFFF"/>
        <bgColor rgb="FFFFFFFF"/>
      </patternFill>
    </fill>
    <fill>
      <patternFill patternType="solid">
        <fgColor rgb="FFDEEAF6"/>
        <bgColor rgb="FFDEEAF6"/>
      </patternFill>
    </fill>
  </fills>
  <borders count="2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style="medium">
        <color rgb="FF000000"/>
      </top>
      <bottom/>
      <diagonal/>
    </border>
  </borders>
  <cellStyleXfs count="1">
    <xf numFmtId="0" fontId="0" fillId="0" borderId="0"/>
  </cellStyleXfs>
  <cellXfs count="101">
    <xf numFmtId="0" fontId="0" fillId="0" borderId="0" xfId="0"/>
    <xf numFmtId="0" fontId="1" fillId="0" borderId="0" xfId="0" applyFont="1"/>
    <xf numFmtId="0" fontId="3" fillId="0" borderId="0" xfId="0" applyFont="1"/>
    <xf numFmtId="0" fontId="1" fillId="2" borderId="1" xfId="0" applyFont="1" applyFill="1" applyBorder="1"/>
    <xf numFmtId="0" fontId="4" fillId="2" borderId="1" xfId="0" applyFont="1" applyFill="1" applyBorder="1"/>
    <xf numFmtId="0" fontId="5" fillId="2" borderId="1" xfId="0" applyFont="1" applyFill="1" applyBorder="1"/>
    <xf numFmtId="0" fontId="5" fillId="0" borderId="0" xfId="0" applyFont="1" applyAlignment="1">
      <alignment horizontal="center"/>
    </xf>
    <xf numFmtId="0" fontId="6" fillId="0" borderId="0" xfId="0" applyFont="1"/>
    <xf numFmtId="0" fontId="7" fillId="0" borderId="0" xfId="0" applyFont="1" applyAlignment="1">
      <alignment horizontal="center" vertical="top"/>
    </xf>
    <xf numFmtId="0" fontId="5" fillId="0" borderId="0" xfId="0" applyFont="1" applyAlignment="1">
      <alignment horizontal="center" vertical="top"/>
    </xf>
    <xf numFmtId="0" fontId="8" fillId="0" borderId="0" xfId="0" applyFont="1"/>
    <xf numFmtId="0" fontId="5" fillId="0" borderId="0" xfId="0" applyFont="1" applyAlignment="1">
      <alignment horizontal="right"/>
    </xf>
    <xf numFmtId="0" fontId="5" fillId="0" borderId="0" xfId="0" applyFont="1"/>
    <xf numFmtId="0" fontId="9" fillId="3" borderId="1" xfId="0" applyFont="1" applyFill="1" applyBorder="1"/>
    <xf numFmtId="0" fontId="5" fillId="3" borderId="1" xfId="0" applyFont="1" applyFill="1" applyBorder="1"/>
    <xf numFmtId="0" fontId="5" fillId="0" borderId="4" xfId="0" applyFont="1" applyBorder="1"/>
    <xf numFmtId="0" fontId="16" fillId="0" borderId="0" xfId="0" applyFont="1" applyAlignment="1">
      <alignment vertical="top"/>
    </xf>
    <xf numFmtId="0" fontId="5" fillId="0" borderId="9" xfId="0" applyFont="1" applyBorder="1"/>
    <xf numFmtId="0" fontId="5" fillId="0" borderId="10" xfId="0" applyFont="1" applyBorder="1"/>
    <xf numFmtId="0" fontId="5" fillId="0" borderId="5" xfId="0" applyFont="1" applyBorder="1"/>
    <xf numFmtId="0" fontId="5" fillId="0" borderId="6" xfId="0" applyFont="1" applyBorder="1"/>
    <xf numFmtId="0" fontId="18" fillId="0" borderId="0" xfId="0" applyFont="1" applyAlignment="1">
      <alignment horizontal="left"/>
    </xf>
    <xf numFmtId="0" fontId="18" fillId="0" borderId="0" xfId="0" applyFont="1" applyAlignment="1">
      <alignment horizontal="right"/>
    </xf>
    <xf numFmtId="165" fontId="9" fillId="0" borderId="0" xfId="0" applyNumberFormat="1" applyFont="1"/>
    <xf numFmtId="0" fontId="19" fillId="0" borderId="0" xfId="0" applyFont="1"/>
    <xf numFmtId="0" fontId="9" fillId="0" borderId="0" xfId="0" applyFont="1"/>
    <xf numFmtId="0" fontId="9" fillId="0" borderId="0" xfId="0" applyFont="1" applyAlignment="1">
      <alignment horizontal="right"/>
    </xf>
    <xf numFmtId="0" fontId="5" fillId="0" borderId="0" xfId="0" applyFont="1" applyAlignment="1">
      <alignment wrapText="1"/>
    </xf>
    <xf numFmtId="44" fontId="5" fillId="0" borderId="0" xfId="0" applyNumberFormat="1" applyFont="1"/>
    <xf numFmtId="44" fontId="2" fillId="0" borderId="0" xfId="0" applyNumberFormat="1" applyFont="1"/>
    <xf numFmtId="0" fontId="18" fillId="0" borderId="0" xfId="0" applyFont="1" applyAlignment="1">
      <alignment horizontal="right" vertical="top"/>
    </xf>
    <xf numFmtId="0" fontId="20" fillId="0" borderId="0" xfId="0" applyFont="1"/>
    <xf numFmtId="0" fontId="9" fillId="0" borderId="0" xfId="0" applyFont="1" applyAlignment="1">
      <alignment vertical="top"/>
    </xf>
    <xf numFmtId="0" fontId="5" fillId="0" borderId="19" xfId="0" applyFont="1" applyBorder="1"/>
    <xf numFmtId="0" fontId="5" fillId="0" borderId="7" xfId="0" applyFont="1" applyBorder="1"/>
    <xf numFmtId="0" fontId="27" fillId="0" borderId="4" xfId="0" applyFont="1" applyBorder="1"/>
    <xf numFmtId="0" fontId="14" fillId="0" borderId="8" xfId="0" applyFont="1" applyBorder="1" applyProtection="1">
      <protection locked="0"/>
    </xf>
    <xf numFmtId="0" fontId="15" fillId="0" borderId="8" xfId="0" applyFont="1" applyBorder="1" applyProtection="1">
      <protection locked="0"/>
    </xf>
    <xf numFmtId="0" fontId="14" fillId="0" borderId="8" xfId="0" applyFont="1" applyBorder="1" applyAlignment="1" applyProtection="1">
      <alignment horizontal="center"/>
      <protection locked="0"/>
    </xf>
    <xf numFmtId="0" fontId="17" fillId="0" borderId="8" xfId="0" applyFont="1" applyBorder="1" applyProtection="1">
      <protection locked="0"/>
    </xf>
    <xf numFmtId="164" fontId="17" fillId="0" borderId="11" xfId="0" applyNumberFormat="1" applyFont="1" applyBorder="1" applyProtection="1">
      <protection locked="0"/>
    </xf>
    <xf numFmtId="0" fontId="5" fillId="0" borderId="2" xfId="0" applyFont="1" applyBorder="1" applyAlignment="1" applyProtection="1">
      <alignment horizontal="center"/>
      <protection locked="0"/>
    </xf>
    <xf numFmtId="0" fontId="31" fillId="0" borderId="2" xfId="0" applyFont="1" applyBorder="1" applyAlignment="1" applyProtection="1">
      <alignment horizontal="center"/>
      <protection locked="0"/>
    </xf>
    <xf numFmtId="0" fontId="9"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0" xfId="0" applyProtection="1">
      <protection hidden="1"/>
    </xf>
    <xf numFmtId="0" fontId="30" fillId="0" borderId="0" xfId="0" applyFont="1" applyProtection="1">
      <protection hidden="1"/>
    </xf>
    <xf numFmtId="0" fontId="5" fillId="0" borderId="0" xfId="0" applyFont="1" applyAlignment="1" applyProtection="1">
      <alignment wrapText="1"/>
      <protection hidden="1"/>
    </xf>
    <xf numFmtId="0" fontId="5" fillId="0" borderId="0" xfId="0" applyFont="1" applyProtection="1">
      <protection hidden="1"/>
    </xf>
    <xf numFmtId="167" fontId="5" fillId="0" borderId="0" xfId="0" applyNumberFormat="1" applyFont="1" applyProtection="1">
      <protection hidden="1"/>
    </xf>
    <xf numFmtId="0" fontId="28" fillId="2" borderId="0" xfId="0" applyFont="1" applyFill="1" applyAlignment="1" applyProtection="1">
      <alignment horizontal="left"/>
      <protection hidden="1"/>
    </xf>
    <xf numFmtId="0" fontId="28" fillId="5" borderId="0" xfId="0" applyFont="1" applyFill="1" applyAlignment="1" applyProtection="1">
      <alignment horizontal="left"/>
      <protection hidden="1"/>
    </xf>
    <xf numFmtId="167" fontId="5" fillId="0" borderId="0" xfId="0" applyNumberFormat="1" applyFont="1" applyAlignment="1" applyProtection="1">
      <alignment horizontal="right"/>
      <protection hidden="1"/>
    </xf>
    <xf numFmtId="0" fontId="29" fillId="2" borderId="0" xfId="0" applyFont="1" applyFill="1" applyProtection="1">
      <protection hidden="1"/>
    </xf>
    <xf numFmtId="0" fontId="29" fillId="5" borderId="0" xfId="0" applyFont="1" applyFill="1" applyProtection="1">
      <protection hidden="1"/>
    </xf>
    <xf numFmtId="0" fontId="29" fillId="5" borderId="0" xfId="0" applyFont="1" applyFill="1" applyAlignment="1" applyProtection="1">
      <alignment horizontal="left"/>
      <protection hidden="1"/>
    </xf>
    <xf numFmtId="0" fontId="29" fillId="2" borderId="0" xfId="0" applyFont="1" applyFill="1" applyAlignment="1" applyProtection="1">
      <alignment horizontal="left"/>
      <protection hidden="1"/>
    </xf>
    <xf numFmtId="0" fontId="30" fillId="2" borderId="0" xfId="0" applyFont="1" applyFill="1" applyProtection="1">
      <protection hidden="1"/>
    </xf>
    <xf numFmtId="0" fontId="10" fillId="3" borderId="16" xfId="0" applyFont="1" applyFill="1" applyBorder="1"/>
    <xf numFmtId="0" fontId="5" fillId="3" borderId="17" xfId="0" applyFont="1" applyFill="1" applyBorder="1"/>
    <xf numFmtId="0" fontId="5" fillId="3" borderId="18" xfId="0" applyFont="1" applyFill="1" applyBorder="1"/>
    <xf numFmtId="0" fontId="10" fillId="3" borderId="5" xfId="0" applyFont="1" applyFill="1" applyBorder="1"/>
    <xf numFmtId="0" fontId="5" fillId="3" borderId="6" xfId="0" applyFont="1" applyFill="1" applyBorder="1"/>
    <xf numFmtId="0" fontId="5" fillId="3" borderId="7" xfId="0" applyFont="1" applyFill="1" applyBorder="1"/>
    <xf numFmtId="0" fontId="5" fillId="0" borderId="16" xfId="0" applyFont="1" applyBorder="1"/>
    <xf numFmtId="0" fontId="5" fillId="0" borderId="17" xfId="0" applyFont="1" applyBorder="1"/>
    <xf numFmtId="0" fontId="5" fillId="0" borderId="18" xfId="0" applyFont="1" applyBorder="1"/>
    <xf numFmtId="0" fontId="9" fillId="0" borderId="16" xfId="0" applyFont="1" applyBorder="1"/>
    <xf numFmtId="0" fontId="5" fillId="0" borderId="17" xfId="0" applyFont="1" applyBorder="1" applyAlignment="1">
      <alignment horizontal="right"/>
    </xf>
    <xf numFmtId="0" fontId="21" fillId="4" borderId="16" xfId="0" applyFont="1" applyFill="1" applyBorder="1" applyAlignment="1" applyProtection="1">
      <alignment horizontal="center" vertical="center" wrapText="1"/>
      <protection hidden="1"/>
    </xf>
    <xf numFmtId="0" fontId="12" fillId="0" borderId="17" xfId="0" applyFont="1" applyBorder="1" applyProtection="1">
      <protection hidden="1"/>
    </xf>
    <xf numFmtId="0" fontId="12" fillId="0" borderId="18" xfId="0" applyFont="1" applyBorder="1" applyProtection="1">
      <protection hidden="1"/>
    </xf>
    <xf numFmtId="0" fontId="5" fillId="0" borderId="0" xfId="0" applyFont="1" applyAlignment="1">
      <alignment vertical="top" wrapText="1"/>
    </xf>
    <xf numFmtId="0" fontId="0" fillId="0" borderId="0" xfId="0"/>
    <xf numFmtId="0" fontId="14" fillId="0" borderId="6" xfId="0" applyFont="1" applyBorder="1"/>
    <xf numFmtId="0" fontId="12" fillId="0" borderId="7" xfId="0" applyFont="1" applyBorder="1"/>
    <xf numFmtId="0" fontId="5" fillId="0" borderId="12" xfId="0" applyFont="1" applyBorder="1" applyAlignment="1">
      <alignment horizontal="center"/>
    </xf>
    <xf numFmtId="0" fontId="12" fillId="0" borderId="13" xfId="0" applyFont="1" applyBorder="1"/>
    <xf numFmtId="166" fontId="9" fillId="0" borderId="11" xfId="0" applyNumberFormat="1" applyFont="1" applyBorder="1" applyProtection="1">
      <protection locked="0"/>
    </xf>
    <xf numFmtId="0" fontId="12" fillId="0" borderId="13" xfId="0" applyFont="1" applyBorder="1" applyProtection="1">
      <protection locked="0"/>
    </xf>
    <xf numFmtId="44" fontId="9" fillId="0" borderId="11" xfId="0" applyNumberFormat="1" applyFont="1" applyBorder="1" applyProtection="1">
      <protection locked="0"/>
    </xf>
    <xf numFmtId="44" fontId="5" fillId="0" borderId="11" xfId="0" applyNumberFormat="1" applyFont="1" applyBorder="1"/>
    <xf numFmtId="44" fontId="9" fillId="0" borderId="14" xfId="0" applyNumberFormat="1" applyFont="1" applyBorder="1"/>
    <xf numFmtId="0" fontId="12" fillId="0" borderId="15" xfId="0" applyFont="1" applyBorder="1"/>
    <xf numFmtId="0" fontId="9" fillId="0" borderId="0" xfId="0" applyFont="1" applyAlignment="1">
      <alignment wrapText="1"/>
    </xf>
    <xf numFmtId="0" fontId="5" fillId="0" borderId="0" xfId="0" applyFont="1" applyAlignment="1">
      <alignment horizontal="left" wrapText="1"/>
    </xf>
    <xf numFmtId="0" fontId="5" fillId="0" borderId="0" xfId="0" applyFont="1" applyAlignment="1">
      <alignment wrapText="1"/>
    </xf>
    <xf numFmtId="0" fontId="13" fillId="0" borderId="5" xfId="0" applyFont="1" applyBorder="1" applyProtection="1">
      <protection locked="0"/>
    </xf>
    <xf numFmtId="0" fontId="12" fillId="0" borderId="6" xfId="0" applyFont="1" applyBorder="1" applyProtection="1">
      <protection locked="0"/>
    </xf>
    <xf numFmtId="0" fontId="12" fillId="0" borderId="7" xfId="0" applyFont="1" applyBorder="1" applyProtection="1">
      <protection locked="0"/>
    </xf>
    <xf numFmtId="0" fontId="17" fillId="0" borderId="5" xfId="0" applyFont="1" applyBorder="1" applyProtection="1">
      <protection locked="0"/>
    </xf>
    <xf numFmtId="0" fontId="12" fillId="0" borderId="10" xfId="0" applyFont="1" applyBorder="1"/>
    <xf numFmtId="0" fontId="5" fillId="0" borderId="5" xfId="0" applyFont="1" applyBorder="1"/>
    <xf numFmtId="0" fontId="12" fillId="0" borderId="6" xfId="0" applyFont="1" applyBorder="1"/>
    <xf numFmtId="0" fontId="5" fillId="0" borderId="11" xfId="0" applyFont="1" applyBorder="1" applyAlignment="1" applyProtection="1">
      <alignment horizontal="center"/>
      <protection locked="0"/>
    </xf>
    <xf numFmtId="0" fontId="12" fillId="0" borderId="12" xfId="0" applyFont="1" applyBorder="1" applyProtection="1">
      <protection locked="0"/>
    </xf>
    <xf numFmtId="0" fontId="2" fillId="0" borderId="0" xfId="0" applyFont="1" applyAlignment="1">
      <alignment horizontal="center"/>
    </xf>
    <xf numFmtId="0" fontId="5" fillId="0" borderId="0" xfId="0" applyFont="1" applyAlignment="1">
      <alignment horizontal="center"/>
    </xf>
    <xf numFmtId="0" fontId="27" fillId="0" borderId="0" xfId="0" applyFont="1" applyAlignment="1">
      <alignment horizontal="center"/>
    </xf>
    <xf numFmtId="0" fontId="11" fillId="0" borderId="17" xfId="0" applyFont="1" applyBorder="1" applyAlignment="1">
      <alignment vertical="top" wrapText="1"/>
    </xf>
    <xf numFmtId="0" fontId="12" fillId="0" borderId="17" xfId="0" applyFont="1" applyBorder="1"/>
  </cellXfs>
  <cellStyles count="1">
    <cellStyle name="Normal" xfId="0" builtinId="0"/>
  </cellStyles>
  <dxfs count="12">
    <dxf>
      <font>
        <color theme="0"/>
      </font>
      <fill>
        <patternFill patternType="none"/>
      </fill>
    </dxf>
    <dxf>
      <font>
        <color theme="0"/>
      </font>
      <fill>
        <patternFill patternType="none"/>
      </fill>
    </dxf>
    <dxf>
      <font>
        <strike val="0"/>
        <outline val="0"/>
        <shadow val="0"/>
        <u val="none"/>
        <vertAlign val="baseline"/>
        <sz val="12"/>
        <name val="Calibri"/>
        <family val="2"/>
        <scheme val="minor"/>
      </font>
      <protection locked="1" hidden="1"/>
    </dxf>
    <dxf>
      <protection locked="1" hidden="1"/>
    </dxf>
    <dxf>
      <protection locked="1" hidden="1"/>
    </dxf>
    <dxf>
      <protection locked="1" hidden="1"/>
    </dxf>
    <dxf>
      <protection locked="1" hidden="1"/>
    </dxf>
    <dxf>
      <protection locked="1" hidden="1"/>
    </dxf>
    <dxf>
      <protection locked="1" hidden="1"/>
    </dxf>
    <dxf>
      <fill>
        <patternFill patternType="solid">
          <fgColor rgb="FFDEEAF6"/>
          <bgColor rgb="FFDEEAF6"/>
        </patternFill>
      </fill>
    </dxf>
    <dxf>
      <fill>
        <patternFill patternType="solid">
          <fgColor rgb="FFD8D8D8"/>
          <bgColor rgb="FFD8D8D8"/>
        </patternFill>
      </fill>
    </dxf>
    <dxf>
      <fill>
        <patternFill patternType="solid">
          <fgColor theme="9"/>
          <bgColor theme="9"/>
        </patternFill>
      </fill>
    </dxf>
  </dxfs>
  <tableStyles count="1">
    <tableStyle name="E-TITLE-style" pivot="0" count="3" xr9:uid="{00000000-0011-0000-FFFF-FFFF00000000}">
      <tableStyleElement type="headerRow" dxfId="11"/>
      <tableStyleElement type="firstRowStripe" dxfId="10"/>
      <tableStyleElement type="secondRowStripe"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895350" cy="8286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S197:V256" headerRowDxfId="8" dataDxfId="7" totalsRowDxfId="6">
  <tableColumns count="4">
    <tableColumn id="1" xr3:uid="{00000000-0010-0000-0000-000001000000}" name="Postal" dataDxfId="5"/>
    <tableColumn id="2" xr3:uid="{00000000-0010-0000-0000-000002000000}" name="State" dataDxfId="4"/>
    <tableColumn id="3" xr3:uid="{00000000-0010-0000-0000-000003000000}" name="Tax Rate" dataDxfId="3"/>
    <tableColumn id="4" xr3:uid="{00000000-0010-0000-0000-000004000000}" name="Notes" dataDxfId="2"/>
  </tableColumns>
  <tableStyleInfo name="E-TITLE-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axunit@difi.az.gov" TargetMode="External"/><Relationship Id="rId7" Type="http://schemas.openxmlformats.org/officeDocument/2006/relationships/table" Target="../tables/table1.xml"/><Relationship Id="rId2" Type="http://schemas.openxmlformats.org/officeDocument/2006/relationships/hyperlink" Target="http://www.difi.az.gov/" TargetMode="External"/><Relationship Id="rId1" Type="http://schemas.openxmlformats.org/officeDocument/2006/relationships/hyperlink" Target="http://www.optins.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optin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3"/>
  <sheetViews>
    <sheetView tabSelected="1" zoomScale="90" zoomScaleNormal="90" workbookViewId="0">
      <selection activeCell="I6" sqref="I6"/>
    </sheetView>
  </sheetViews>
  <sheetFormatPr defaultColWidth="11.25" defaultRowHeight="15" customHeight="1" x14ac:dyDescent="0.35"/>
  <cols>
    <col min="1" max="1" width="13.08203125" customWidth="1"/>
    <col min="2" max="4" width="8.5" customWidth="1"/>
    <col min="5" max="5" width="10.25" customWidth="1"/>
    <col min="6" max="6" width="8.5" customWidth="1"/>
    <col min="7" max="7" width="11.5" customWidth="1"/>
    <col min="8" max="8" width="8.5" customWidth="1"/>
    <col min="9" max="9" width="15.5" customWidth="1"/>
    <col min="10" max="18" width="8.5" customWidth="1"/>
    <col min="19" max="19" width="8.5" style="45" customWidth="1"/>
    <col min="20" max="20" width="27.33203125" style="45" customWidth="1"/>
    <col min="21" max="21" width="18.5" style="45" customWidth="1"/>
    <col min="22" max="22" width="255.58203125" style="46" hidden="1" customWidth="1"/>
    <col min="23" max="33" width="8.5" customWidth="1"/>
  </cols>
  <sheetData>
    <row r="1" spans="1:10" ht="18.5" x14ac:dyDescent="0.45">
      <c r="B1" s="1" t="s">
        <v>0</v>
      </c>
      <c r="H1" s="96" t="s">
        <v>1</v>
      </c>
      <c r="I1" s="73"/>
      <c r="J1" s="2" t="s">
        <v>2</v>
      </c>
    </row>
    <row r="2" spans="1:10" ht="13.5" customHeight="1" x14ac:dyDescent="0.35">
      <c r="B2" s="3" t="s">
        <v>3</v>
      </c>
      <c r="C2" s="4"/>
      <c r="D2" s="4"/>
      <c r="E2" s="5"/>
      <c r="H2" s="97" t="s">
        <v>4</v>
      </c>
      <c r="I2" s="73"/>
    </row>
    <row r="3" spans="1:10" ht="13.5" customHeight="1" x14ac:dyDescent="0.35">
      <c r="B3" s="3" t="s">
        <v>5</v>
      </c>
      <c r="C3" s="4"/>
      <c r="D3" s="4"/>
      <c r="E3" s="5"/>
      <c r="H3" s="98" t="s">
        <v>6</v>
      </c>
      <c r="I3" s="73"/>
    </row>
    <row r="4" spans="1:10" ht="13.5" customHeight="1" x14ac:dyDescent="0.35">
      <c r="B4" s="7" t="s">
        <v>7</v>
      </c>
      <c r="C4" s="7" t="s">
        <v>8</v>
      </c>
      <c r="H4" s="97" t="s">
        <v>9</v>
      </c>
      <c r="I4" s="73"/>
    </row>
    <row r="5" spans="1:10" ht="13.5" customHeight="1" x14ac:dyDescent="0.35">
      <c r="B5" s="7" t="s">
        <v>10</v>
      </c>
      <c r="H5" s="8"/>
      <c r="I5" s="9"/>
    </row>
    <row r="6" spans="1:10" ht="15.5" x14ac:dyDescent="0.35">
      <c r="B6" s="10" t="s">
        <v>11</v>
      </c>
      <c r="H6" s="11" t="s">
        <v>12</v>
      </c>
      <c r="I6" s="42" t="s">
        <v>13</v>
      </c>
    </row>
    <row r="7" spans="1:10" ht="15.5" x14ac:dyDescent="0.35">
      <c r="A7" s="58" t="s">
        <v>14</v>
      </c>
      <c r="B7" s="59"/>
      <c r="C7" s="59"/>
      <c r="D7" s="60"/>
      <c r="F7" s="12" t="s">
        <v>15</v>
      </c>
      <c r="H7" s="11"/>
      <c r="I7" s="43" t="s">
        <v>16</v>
      </c>
    </row>
    <row r="8" spans="1:10" ht="15" customHeight="1" x14ac:dyDescent="0.35">
      <c r="A8" s="61" t="s">
        <v>17</v>
      </c>
      <c r="B8" s="62"/>
      <c r="C8" s="62"/>
      <c r="D8" s="63"/>
      <c r="I8" s="6" t="s">
        <v>18</v>
      </c>
    </row>
    <row r="9" spans="1:10" ht="23.25" customHeight="1" x14ac:dyDescent="0.45">
      <c r="A9" s="99" t="s">
        <v>19</v>
      </c>
      <c r="B9" s="100"/>
      <c r="C9" s="100"/>
      <c r="D9" s="100"/>
      <c r="H9" s="11" t="s">
        <v>20</v>
      </c>
      <c r="I9" s="44">
        <v>2024</v>
      </c>
    </row>
    <row r="10" spans="1:10" ht="15.5" x14ac:dyDescent="0.35">
      <c r="A10" s="13" t="s">
        <v>21</v>
      </c>
      <c r="B10" s="14"/>
      <c r="C10" s="14"/>
      <c r="D10" s="14"/>
      <c r="E10" s="14"/>
      <c r="F10" s="14"/>
      <c r="G10" s="14"/>
      <c r="H10" s="14"/>
      <c r="I10" s="14"/>
    </row>
    <row r="11" spans="1:10" ht="15.5" x14ac:dyDescent="0.35">
      <c r="A11" s="64" t="s">
        <v>22</v>
      </c>
      <c r="B11" s="65"/>
      <c r="C11" s="65"/>
      <c r="D11" s="65"/>
      <c r="E11" s="65"/>
      <c r="F11" s="65"/>
      <c r="G11" s="66"/>
      <c r="H11" s="35" t="s">
        <v>23</v>
      </c>
      <c r="I11" s="15" t="s">
        <v>24</v>
      </c>
    </row>
    <row r="12" spans="1:10" ht="15.5" x14ac:dyDescent="0.35">
      <c r="A12" s="87"/>
      <c r="B12" s="88"/>
      <c r="C12" s="88"/>
      <c r="D12" s="88"/>
      <c r="E12" s="88"/>
      <c r="F12" s="88"/>
      <c r="G12" s="89"/>
      <c r="H12" s="36"/>
      <c r="I12" s="37"/>
    </row>
    <row r="13" spans="1:10" ht="18.75" customHeight="1" x14ac:dyDescent="0.35">
      <c r="A13" s="16" t="s">
        <v>25</v>
      </c>
    </row>
    <row r="14" spans="1:10" ht="15.5" x14ac:dyDescent="0.35">
      <c r="A14" s="13" t="s">
        <v>26</v>
      </c>
      <c r="B14" s="14"/>
      <c r="C14" s="14"/>
      <c r="D14" s="14"/>
      <c r="E14" s="14"/>
      <c r="F14" s="14"/>
      <c r="G14" s="14"/>
      <c r="H14" s="14"/>
      <c r="I14" s="14"/>
    </row>
    <row r="15" spans="1:10" ht="15.5" x14ac:dyDescent="0.35">
      <c r="A15" s="64" t="s">
        <v>27</v>
      </c>
      <c r="B15" s="65"/>
      <c r="C15" s="65"/>
      <c r="D15" s="65"/>
      <c r="E15" s="66"/>
      <c r="F15" s="64" t="s">
        <v>28</v>
      </c>
      <c r="G15" s="65"/>
      <c r="H15" s="65"/>
      <c r="I15" s="66"/>
    </row>
    <row r="16" spans="1:10" ht="18.75" customHeight="1" x14ac:dyDescent="0.35">
      <c r="A16" s="90"/>
      <c r="B16" s="88"/>
      <c r="C16" s="88"/>
      <c r="D16" s="88"/>
      <c r="E16" s="89"/>
      <c r="F16" s="90"/>
      <c r="G16" s="88"/>
      <c r="H16" s="88"/>
      <c r="I16" s="89"/>
    </row>
    <row r="17" spans="1:9" ht="15.5" x14ac:dyDescent="0.35">
      <c r="A17" s="64" t="s">
        <v>29</v>
      </c>
      <c r="B17" s="65"/>
      <c r="C17" s="65"/>
      <c r="D17" s="65"/>
      <c r="E17" s="66"/>
      <c r="F17" s="64" t="s">
        <v>30</v>
      </c>
      <c r="G17" s="66"/>
      <c r="H17" s="15" t="s">
        <v>31</v>
      </c>
      <c r="I17" s="15" t="s">
        <v>32</v>
      </c>
    </row>
    <row r="18" spans="1:9" ht="15.5" x14ac:dyDescent="0.35">
      <c r="A18" s="90"/>
      <c r="B18" s="88"/>
      <c r="C18" s="88"/>
      <c r="D18" s="88"/>
      <c r="E18" s="89"/>
      <c r="F18" s="90"/>
      <c r="G18" s="89"/>
      <c r="H18" s="38"/>
      <c r="I18" s="39"/>
    </row>
    <row r="19" spans="1:9" ht="15.5" x14ac:dyDescent="0.35">
      <c r="A19" s="64" t="s">
        <v>33</v>
      </c>
      <c r="B19" s="65"/>
      <c r="C19" s="65"/>
      <c r="D19" s="65"/>
      <c r="E19" s="65"/>
      <c r="F19" s="65"/>
      <c r="G19" s="66"/>
      <c r="H19" s="64" t="s">
        <v>34</v>
      </c>
      <c r="I19" s="66"/>
    </row>
    <row r="20" spans="1:9" ht="15.5" x14ac:dyDescent="0.35">
      <c r="A20" s="90"/>
      <c r="B20" s="88"/>
      <c r="C20" s="88"/>
      <c r="D20" s="88"/>
      <c r="E20" s="88"/>
      <c r="F20" s="88"/>
      <c r="G20" s="89"/>
      <c r="H20" s="90"/>
      <c r="I20" s="89"/>
    </row>
    <row r="21" spans="1:9" ht="13.5" customHeight="1" x14ac:dyDescent="0.35">
      <c r="A21" s="67" t="s">
        <v>35</v>
      </c>
      <c r="B21" s="65"/>
      <c r="C21" s="65"/>
      <c r="D21" s="65"/>
      <c r="E21" s="65"/>
      <c r="F21" s="65"/>
      <c r="G21" s="65"/>
      <c r="H21" s="65"/>
      <c r="I21" s="66"/>
    </row>
    <row r="22" spans="1:9" ht="13.5" customHeight="1" x14ac:dyDescent="0.35">
      <c r="A22" s="17" t="str">
        <f>"By "&amp;IF(I7="OPTins","electronically submitting","signing")&amp;" this Report, I hereby certify that this Report, including but not limited to"</f>
        <v>By electronically submitting this Report, I hereby certify that this Report, including but not limited to</v>
      </c>
      <c r="I22" s="18"/>
    </row>
    <row r="23" spans="1:9" ht="13.5" customHeight="1" x14ac:dyDescent="0.35">
      <c r="A23" s="17" t="s">
        <v>36</v>
      </c>
      <c r="I23" s="18"/>
    </row>
    <row r="24" spans="1:9" ht="15.5" x14ac:dyDescent="0.35">
      <c r="A24" s="92"/>
      <c r="B24" s="93"/>
      <c r="C24" s="93"/>
      <c r="D24" s="93"/>
      <c r="E24" s="93"/>
      <c r="F24" s="20"/>
      <c r="G24" s="20"/>
      <c r="H24" s="74"/>
      <c r="I24" s="75"/>
    </row>
    <row r="25" spans="1:9" ht="15.5" x14ac:dyDescent="0.35">
      <c r="A25" s="94" t="s">
        <v>37</v>
      </c>
      <c r="B25" s="95"/>
      <c r="C25" s="95"/>
      <c r="D25" s="95"/>
      <c r="E25" s="95"/>
      <c r="F25" s="20"/>
      <c r="G25" s="20"/>
      <c r="H25" s="76" t="s">
        <v>38</v>
      </c>
      <c r="I25" s="77"/>
    </row>
    <row r="26" spans="1:9" ht="9" customHeight="1" x14ac:dyDescent="0.35"/>
    <row r="27" spans="1:9" ht="15.5" x14ac:dyDescent="0.35">
      <c r="A27" s="13" t="s">
        <v>39</v>
      </c>
      <c r="B27" s="13"/>
      <c r="C27" s="13"/>
      <c r="D27" s="13"/>
      <c r="E27" s="13"/>
      <c r="F27" s="13"/>
      <c r="G27" s="13"/>
      <c r="H27" s="13"/>
      <c r="I27" s="13"/>
    </row>
    <row r="28" spans="1:9" ht="15.5" x14ac:dyDescent="0.35">
      <c r="A28" s="12" t="s">
        <v>40</v>
      </c>
      <c r="G28" s="40"/>
      <c r="H28" s="21" t="s">
        <v>41</v>
      </c>
      <c r="I28" s="22"/>
    </row>
    <row r="29" spans="1:9" ht="15.5" x14ac:dyDescent="0.35">
      <c r="A29" s="12" t="s">
        <v>42</v>
      </c>
      <c r="G29" s="40"/>
      <c r="H29" s="21" t="s">
        <v>43</v>
      </c>
      <c r="I29" s="23" t="e">
        <f>LOOKUP(I12,S198:S256,U198:U256)</f>
        <v>#N/A</v>
      </c>
    </row>
    <row r="30" spans="1:9" ht="9" customHeight="1" x14ac:dyDescent="0.35"/>
    <row r="31" spans="1:9" ht="15.5" x14ac:dyDescent="0.35">
      <c r="A31" s="24" t="s">
        <v>44</v>
      </c>
      <c r="B31" s="25"/>
      <c r="C31" s="25"/>
      <c r="D31" s="25"/>
      <c r="E31" s="25"/>
      <c r="G31" s="26" t="s">
        <v>45</v>
      </c>
      <c r="H31" s="78"/>
      <c r="I31" s="79"/>
    </row>
    <row r="32" spans="1:9" ht="9.75" customHeight="1" x14ac:dyDescent="0.35">
      <c r="I32" s="22" t="s">
        <v>46</v>
      </c>
    </row>
    <row r="33" spans="1:9" ht="15.5" x14ac:dyDescent="0.35">
      <c r="A33" s="13" t="s">
        <v>47</v>
      </c>
      <c r="B33" s="13"/>
      <c r="C33" s="13"/>
      <c r="D33" s="13"/>
      <c r="E33" s="13"/>
      <c r="F33" s="13"/>
      <c r="G33" s="13"/>
      <c r="H33" s="13"/>
      <c r="I33" s="13"/>
    </row>
    <row r="34" spans="1:9" ht="31.5" customHeight="1" x14ac:dyDescent="0.35">
      <c r="A34" s="86" t="s">
        <v>48</v>
      </c>
      <c r="B34" s="73"/>
      <c r="C34" s="73"/>
      <c r="D34" s="73"/>
      <c r="E34" s="73"/>
      <c r="F34" s="73"/>
      <c r="G34" s="73"/>
      <c r="H34" s="91"/>
      <c r="I34" s="41" t="s">
        <v>49</v>
      </c>
    </row>
    <row r="35" spans="1:9" ht="6" customHeight="1" x14ac:dyDescent="0.35">
      <c r="I35" s="6"/>
    </row>
    <row r="36" spans="1:9" ht="29.25" customHeight="1" x14ac:dyDescent="0.35">
      <c r="A36" s="86" t="s">
        <v>50</v>
      </c>
      <c r="B36" s="73"/>
      <c r="C36" s="73"/>
      <c r="D36" s="73"/>
      <c r="E36" s="73"/>
      <c r="F36" s="73"/>
      <c r="G36" s="73"/>
      <c r="H36" s="73"/>
      <c r="I36" s="41" t="s">
        <v>49</v>
      </c>
    </row>
    <row r="37" spans="1:9" ht="6" customHeight="1" x14ac:dyDescent="0.35"/>
    <row r="38" spans="1:9" ht="15.5" x14ac:dyDescent="0.35">
      <c r="A38" s="24" t="str">
        <f>IF(I34="Yes","Estimated Arizona","Arizona")&amp;" state income tax liability for Calendar Year "&amp;I9</f>
        <v>Arizona state income tax liability for Calendar Year 2024</v>
      </c>
      <c r="B38" s="25"/>
      <c r="C38" s="25"/>
      <c r="D38" s="25"/>
      <c r="E38" s="25"/>
      <c r="F38" s="25"/>
      <c r="G38" s="26" t="s">
        <v>51</v>
      </c>
      <c r="H38" s="80">
        <v>0</v>
      </c>
      <c r="I38" s="79"/>
    </row>
    <row r="39" spans="1:9" ht="9.75" customHeight="1" x14ac:dyDescent="0.35">
      <c r="I39" s="22" t="s">
        <v>52</v>
      </c>
    </row>
    <row r="40" spans="1:9" ht="15.5" x14ac:dyDescent="0.35">
      <c r="A40" s="13" t="s">
        <v>53</v>
      </c>
      <c r="B40" s="13"/>
      <c r="C40" s="13"/>
      <c r="D40" s="13"/>
      <c r="E40" s="13"/>
      <c r="F40" s="13"/>
      <c r="G40" s="13"/>
      <c r="H40" s="13"/>
      <c r="I40" s="13"/>
    </row>
    <row r="41" spans="1:9" ht="15.5" x14ac:dyDescent="0.35">
      <c r="A41" s="12" t="s">
        <v>54</v>
      </c>
      <c r="H41" s="81">
        <f>+IF(TI_AZ&gt;TI_DOM,0,TI_DOM-TI_AZ)</f>
        <v>0</v>
      </c>
      <c r="I41" s="77"/>
    </row>
    <row r="42" spans="1:9" ht="15.5" x14ac:dyDescent="0.35">
      <c r="A42" s="12" t="str">
        <f>IF(I6="New","","&gt;  Enter the amount you paid with the previously filed E-TITLE report for "&amp;I9)</f>
        <v/>
      </c>
      <c r="G42" s="11"/>
      <c r="H42" s="81"/>
      <c r="I42" s="77"/>
    </row>
    <row r="43" spans="1:9" ht="4.5" customHeight="1" x14ac:dyDescent="0.35">
      <c r="G43" s="11"/>
      <c r="H43" s="28"/>
      <c r="I43" s="28"/>
    </row>
    <row r="44" spans="1:9" ht="15.5" x14ac:dyDescent="0.35">
      <c r="A44" s="24" t="str">
        <f>+IF(TI_RT&gt;0,"RETALIATION DUE: You must pay the amount shown on this line.",IF(TI_RT&lt;0,"REFUND: The Department will issue a refund for the amount you are owed","Submit this report even though it calculates $0.00 as due"))</f>
        <v>Submit this report even though it calculates $0.00 as due</v>
      </c>
      <c r="G44" s="11"/>
      <c r="H44" s="82">
        <f>+IF(I6="New",H41,H41-H42)</f>
        <v>0</v>
      </c>
      <c r="I44" s="83"/>
    </row>
    <row r="45" spans="1:9" ht="15" customHeight="1" x14ac:dyDescent="0.45">
      <c r="A45" s="25"/>
      <c r="G45" s="11"/>
      <c r="H45" s="29"/>
      <c r="I45" s="30" t="s">
        <v>55</v>
      </c>
    </row>
    <row r="46" spans="1:9" ht="15.5" x14ac:dyDescent="0.35">
      <c r="A46" s="13" t="str">
        <f>"FILING "&amp;IF(TI_RT&gt;0,"AND PAYMENT ","")&amp;"INSTRUCTIONS"</f>
        <v>FILING INSTRUCTIONS</v>
      </c>
      <c r="B46" s="13"/>
      <c r="C46" s="13"/>
      <c r="D46" s="13"/>
      <c r="E46" s="13"/>
      <c r="F46" s="13"/>
      <c r="G46" s="13"/>
      <c r="H46" s="13"/>
      <c r="I46" s="13"/>
    </row>
    <row r="47" spans="1:9" ht="15.75" customHeight="1" x14ac:dyDescent="0.35">
      <c r="A47" s="85" t="s">
        <v>56</v>
      </c>
      <c r="B47" s="73"/>
      <c r="C47" s="73"/>
      <c r="D47" s="73"/>
      <c r="E47" s="73"/>
      <c r="F47" s="73"/>
      <c r="G47" s="73"/>
      <c r="H47" s="73"/>
      <c r="I47" s="73"/>
    </row>
    <row r="48" spans="1:9" ht="15" customHeight="1" x14ac:dyDescent="0.35">
      <c r="A48" s="12" t="s">
        <v>57</v>
      </c>
    </row>
    <row r="49" spans="1:20" ht="33.75" customHeight="1" x14ac:dyDescent="0.35">
      <c r="A49" s="84" t="str">
        <f>IF(I6="New","BY APRIL 15, "&amp;TEXT(VALUE(I9)+1,"0000")&amp;", include this form"&amp;IF(TI_RT&gt;0,", your payment of the RETALIATION DUE amount (Line C)","")&amp;" and the following:","Include this form"&amp;IF(TI_RT&gt;0,", your payment of the RETALIATION DUE amount (Line C)","")&amp;" and the following:")</f>
        <v>BY APRIL 15, 2025, include this form and the following:</v>
      </c>
      <c r="B49" s="73"/>
      <c r="C49" s="73"/>
      <c r="D49" s="73"/>
      <c r="E49" s="73"/>
      <c r="F49" s="73"/>
      <c r="G49" s="73"/>
      <c r="H49" s="73"/>
      <c r="I49" s="73"/>
    </row>
    <row r="50" spans="1:20" ht="15.5" x14ac:dyDescent="0.35">
      <c r="A50" s="12" t="str">
        <f>"&gt; A copy of all filed Arizona state income tax forms, schedules and worksheets for Calendar Year "&amp;I9&amp;"."</f>
        <v>&gt; A copy of all filed Arizona state income tax forms, schedules and worksheets for Calendar Year 2024.</v>
      </c>
    </row>
    <row r="51" spans="1:20" ht="15.5" x14ac:dyDescent="0.35">
      <c r="A51" s="12" t="str">
        <f>IF(I6="Amended","&gt; A copy of the Form E-TITLE report you previously filed for Calendar Year "&amp;I9,IF(AND(I6="New",I7="Mail"),"&gt; A copy of Schedule T from your Annual Statement filling",""))</f>
        <v/>
      </c>
    </row>
    <row r="52" spans="1:20" ht="15.5" x14ac:dyDescent="0.35">
      <c r="A52" s="12" t="s">
        <v>58</v>
      </c>
    </row>
    <row r="53" spans="1:20" ht="15.5" x14ac:dyDescent="0.35">
      <c r="A53" s="12" t="str">
        <f>+IF(I36="Yes","&gt; A pro forma Arizona state income tax return representing the title insurer's tax liability","")</f>
        <v/>
      </c>
    </row>
    <row r="54" spans="1:20" ht="31.5" customHeight="1" x14ac:dyDescent="0.35">
      <c r="A54" s="85" t="s">
        <v>59</v>
      </c>
      <c r="B54" s="73"/>
      <c r="C54" s="73"/>
      <c r="D54" s="73"/>
      <c r="E54" s="73"/>
      <c r="F54" s="73"/>
      <c r="G54" s="73"/>
      <c r="H54" s="73"/>
      <c r="I54" s="73"/>
    </row>
    <row r="55" spans="1:20" ht="15.5" x14ac:dyDescent="0.35">
      <c r="A55" s="12" t="str">
        <f>IF(I36="Yes","&gt; Sufficient documentation to enable us to replicate your calculations","")</f>
        <v/>
      </c>
    </row>
    <row r="56" spans="1:20" ht="16.5" customHeight="1" x14ac:dyDescent="0.35">
      <c r="A56" s="31" t="str">
        <f>"HOW TO FILE YOUR REPORT"&amp;IF(TI_RT&gt;0," AND PAY THE RETALIATION DUE AMOUNT","")&amp;":"</f>
        <v>HOW TO FILE YOUR REPORT:</v>
      </c>
    </row>
    <row r="57" spans="1:20" ht="32.25" customHeight="1" x14ac:dyDescent="0.35">
      <c r="A57" s="72" t="str">
        <f>+IF(I7="OPTins",+Z302,Z304)</f>
        <v>Use the NAIC OPTins system to file.  Contact the OPTins Help Desk at optinshelp@naic.org, or (816) 783-8500 to set up an OPTins account.</v>
      </c>
      <c r="B57" s="73"/>
      <c r="C57" s="73"/>
      <c r="D57" s="73"/>
      <c r="E57" s="73"/>
      <c r="F57" s="73"/>
      <c r="G57" s="73"/>
      <c r="H57" s="73"/>
      <c r="I57" s="73"/>
      <c r="L57" s="27"/>
      <c r="M57" s="27"/>
      <c r="N57" s="27"/>
      <c r="O57" s="27"/>
      <c r="P57" s="27"/>
      <c r="Q57" s="27"/>
      <c r="R57" s="27"/>
      <c r="S57" s="47"/>
      <c r="T57" s="47"/>
    </row>
    <row r="58" spans="1:20" ht="15.5" x14ac:dyDescent="0.35">
      <c r="A58" s="32"/>
      <c r="B58" s="72"/>
      <c r="C58" s="73"/>
      <c r="D58" s="73"/>
      <c r="E58" s="73"/>
      <c r="F58" s="73"/>
      <c r="G58" s="73"/>
      <c r="H58" s="73"/>
      <c r="I58" s="73"/>
    </row>
    <row r="59" spans="1:20" ht="15.5" x14ac:dyDescent="0.35">
      <c r="B59" s="86"/>
      <c r="C59" s="73"/>
      <c r="D59" s="73"/>
      <c r="E59" s="73"/>
      <c r="F59" s="73"/>
      <c r="G59" s="73"/>
      <c r="H59" s="73"/>
      <c r="I59" s="73"/>
      <c r="J59" s="27"/>
    </row>
    <row r="196" spans="19:22" ht="34.5" customHeight="1" x14ac:dyDescent="0.35">
      <c r="S196" s="69" t="s">
        <v>60</v>
      </c>
      <c r="T196" s="70"/>
      <c r="U196" s="71"/>
    </row>
    <row r="197" spans="19:22" ht="15.5" x14ac:dyDescent="0.35">
      <c r="S197" s="48" t="s">
        <v>61</v>
      </c>
      <c r="T197" s="48" t="s">
        <v>31</v>
      </c>
      <c r="U197" s="48" t="s">
        <v>62</v>
      </c>
      <c r="V197" s="46" t="s">
        <v>63</v>
      </c>
    </row>
    <row r="198" spans="19:22" ht="15.5" x14ac:dyDescent="0.35">
      <c r="S198" s="48" t="s">
        <v>64</v>
      </c>
      <c r="T198" s="48" t="s">
        <v>65</v>
      </c>
      <c r="U198" s="49">
        <v>0.01</v>
      </c>
      <c r="V198" s="46" t="s">
        <v>66</v>
      </c>
    </row>
    <row r="199" spans="19:22" ht="15.5" x14ac:dyDescent="0.35">
      <c r="S199" s="48" t="s">
        <v>67</v>
      </c>
      <c r="T199" s="48" t="s">
        <v>68</v>
      </c>
      <c r="U199" s="49">
        <v>3.5999999999999997E-2</v>
      </c>
      <c r="V199" s="46" t="s">
        <v>69</v>
      </c>
    </row>
    <row r="200" spans="19:22" ht="15.5" x14ac:dyDescent="0.35">
      <c r="S200" s="48" t="s">
        <v>70</v>
      </c>
      <c r="T200" s="48" t="s">
        <v>71</v>
      </c>
      <c r="U200" s="49">
        <v>2.5000000000000001E-2</v>
      </c>
      <c r="V200" s="46" t="s">
        <v>72</v>
      </c>
    </row>
    <row r="201" spans="19:22" ht="15.5" x14ac:dyDescent="0.35">
      <c r="S201" s="48" t="s">
        <v>73</v>
      </c>
      <c r="T201" s="48" t="s">
        <v>74</v>
      </c>
      <c r="U201" s="49"/>
      <c r="V201" s="46" t="s">
        <v>75</v>
      </c>
    </row>
    <row r="202" spans="19:22" ht="15.5" x14ac:dyDescent="0.35">
      <c r="S202" s="48" t="s">
        <v>76</v>
      </c>
      <c r="T202" s="48" t="s">
        <v>77</v>
      </c>
      <c r="U202" s="49">
        <v>0</v>
      </c>
      <c r="V202" s="46" t="s">
        <v>78</v>
      </c>
    </row>
    <row r="203" spans="19:22" ht="15.5" x14ac:dyDescent="0.35">
      <c r="S203" s="48" t="s">
        <v>79</v>
      </c>
      <c r="T203" s="48" t="s">
        <v>80</v>
      </c>
      <c r="U203" s="49">
        <v>2.35E-2</v>
      </c>
      <c r="V203" s="46" t="s">
        <v>81</v>
      </c>
    </row>
    <row r="204" spans="19:22" ht="15.5" x14ac:dyDescent="0.35">
      <c r="S204" s="48" t="s">
        <v>82</v>
      </c>
      <c r="T204" s="48" t="s">
        <v>83</v>
      </c>
      <c r="U204" s="49">
        <v>0.02</v>
      </c>
      <c r="V204" s="46" t="s">
        <v>84</v>
      </c>
    </row>
    <row r="205" spans="19:22" ht="15.5" x14ac:dyDescent="0.35">
      <c r="S205" s="48" t="s">
        <v>85</v>
      </c>
      <c r="T205" s="48" t="s">
        <v>86</v>
      </c>
      <c r="U205" s="49">
        <v>1.4999999999999999E-2</v>
      </c>
      <c r="V205" s="46" t="s">
        <v>87</v>
      </c>
    </row>
    <row r="206" spans="19:22" ht="15.5" x14ac:dyDescent="0.35">
      <c r="S206" s="48" t="s">
        <v>88</v>
      </c>
      <c r="T206" s="48" t="s">
        <v>89</v>
      </c>
      <c r="U206" s="49">
        <v>1.7000000000000001E-2</v>
      </c>
      <c r="V206" s="50" t="s">
        <v>90</v>
      </c>
    </row>
    <row r="207" spans="19:22" ht="15.5" x14ac:dyDescent="0.35">
      <c r="S207" s="48" t="s">
        <v>91</v>
      </c>
      <c r="T207" s="48" t="s">
        <v>92</v>
      </c>
      <c r="U207" s="49">
        <v>0.02</v>
      </c>
      <c r="V207" s="46" t="s">
        <v>93</v>
      </c>
    </row>
    <row r="208" spans="19:22" ht="15.5" x14ac:dyDescent="0.35">
      <c r="S208" s="48" t="s">
        <v>94</v>
      </c>
      <c r="T208" s="48" t="s">
        <v>95</v>
      </c>
      <c r="U208" s="49">
        <v>1.7500000000000002E-2</v>
      </c>
      <c r="V208" s="46" t="s">
        <v>96</v>
      </c>
    </row>
    <row r="209" spans="19:22" ht="15.5" x14ac:dyDescent="0.35">
      <c r="S209" s="48" t="s">
        <v>97</v>
      </c>
      <c r="T209" s="48" t="s">
        <v>98</v>
      </c>
      <c r="U209" s="49"/>
      <c r="V209" s="51" t="s">
        <v>75</v>
      </c>
    </row>
    <row r="210" spans="19:22" ht="15.5" x14ac:dyDescent="0.35">
      <c r="S210" s="48" t="s">
        <v>99</v>
      </c>
      <c r="T210" s="48" t="s">
        <v>100</v>
      </c>
      <c r="U210" s="49">
        <v>2.2499999999999999E-2</v>
      </c>
      <c r="V210" s="50" t="s">
        <v>101</v>
      </c>
    </row>
    <row r="211" spans="19:22" ht="15.5" x14ac:dyDescent="0.35">
      <c r="S211" s="48" t="s">
        <v>102</v>
      </c>
      <c r="T211" s="48" t="s">
        <v>103</v>
      </c>
      <c r="U211" s="49"/>
      <c r="V211" s="51" t="s">
        <v>75</v>
      </c>
    </row>
    <row r="212" spans="19:22" ht="15.5" x14ac:dyDescent="0.35">
      <c r="S212" s="48" t="s">
        <v>104</v>
      </c>
      <c r="T212" s="48" t="s">
        <v>105</v>
      </c>
      <c r="U212" s="52" t="s">
        <v>106</v>
      </c>
      <c r="V212" s="46" t="s">
        <v>107</v>
      </c>
    </row>
    <row r="213" spans="19:22" ht="15.5" x14ac:dyDescent="0.35">
      <c r="S213" s="48" t="s">
        <v>108</v>
      </c>
      <c r="T213" s="48" t="s">
        <v>109</v>
      </c>
      <c r="U213" s="49">
        <v>0.01</v>
      </c>
      <c r="V213" s="51" t="s">
        <v>110</v>
      </c>
    </row>
    <row r="214" spans="19:22" ht="15.5" x14ac:dyDescent="0.35">
      <c r="S214" s="48" t="s">
        <v>111</v>
      </c>
      <c r="T214" s="48" t="s">
        <v>112</v>
      </c>
      <c r="U214" s="49">
        <v>1.4999999999999999E-2</v>
      </c>
      <c r="V214" s="50" t="s">
        <v>113</v>
      </c>
    </row>
    <row r="215" spans="19:22" ht="15.5" x14ac:dyDescent="0.35">
      <c r="S215" s="48" t="s">
        <v>114</v>
      </c>
      <c r="T215" s="48" t="s">
        <v>115</v>
      </c>
      <c r="U215" s="49">
        <v>5.0000000000000001E-3</v>
      </c>
      <c r="V215" s="51" t="s">
        <v>116</v>
      </c>
    </row>
    <row r="216" spans="19:22" ht="15.5" x14ac:dyDescent="0.35">
      <c r="S216" s="48" t="s">
        <v>117</v>
      </c>
      <c r="T216" s="48" t="s">
        <v>118</v>
      </c>
      <c r="U216" s="49">
        <v>1.2999999999999999E-2</v>
      </c>
      <c r="V216" s="50" t="s">
        <v>119</v>
      </c>
    </row>
    <row r="217" spans="19:22" ht="15.5" x14ac:dyDescent="0.35">
      <c r="S217" s="48" t="s">
        <v>120</v>
      </c>
      <c r="T217" s="48" t="s">
        <v>121</v>
      </c>
      <c r="U217" s="49">
        <v>0.02</v>
      </c>
      <c r="V217" s="51" t="s">
        <v>122</v>
      </c>
    </row>
    <row r="218" spans="19:22" ht="15.5" x14ac:dyDescent="0.35">
      <c r="S218" s="48" t="s">
        <v>123</v>
      </c>
      <c r="T218" s="48" t="s">
        <v>124</v>
      </c>
      <c r="U218" s="49">
        <v>0.02</v>
      </c>
      <c r="V218" s="50" t="s">
        <v>125</v>
      </c>
    </row>
    <row r="219" spans="19:22" ht="15.5" x14ac:dyDescent="0.35">
      <c r="S219" s="48" t="s">
        <v>126</v>
      </c>
      <c r="T219" s="48" t="s">
        <v>127</v>
      </c>
      <c r="U219" s="49">
        <v>3.5000000000000003E-2</v>
      </c>
      <c r="V219" s="46" t="s">
        <v>128</v>
      </c>
    </row>
    <row r="220" spans="19:22" ht="15.5" x14ac:dyDescent="0.35">
      <c r="S220" s="48" t="s">
        <v>129</v>
      </c>
      <c r="T220" s="48" t="s">
        <v>130</v>
      </c>
      <c r="U220" s="52" t="s">
        <v>106</v>
      </c>
      <c r="V220" s="53" t="s">
        <v>131</v>
      </c>
    </row>
    <row r="221" spans="19:22" ht="15.5" x14ac:dyDescent="0.35">
      <c r="S221" s="48" t="s">
        <v>132</v>
      </c>
      <c r="T221" s="48" t="s">
        <v>133</v>
      </c>
      <c r="U221" s="49">
        <v>0.02</v>
      </c>
      <c r="V221" s="54" t="s">
        <v>134</v>
      </c>
    </row>
    <row r="222" spans="19:22" ht="15.5" x14ac:dyDescent="0.35">
      <c r="S222" s="48" t="s">
        <v>135</v>
      </c>
      <c r="T222" s="48" t="s">
        <v>136</v>
      </c>
      <c r="U222" s="49">
        <v>0.02</v>
      </c>
      <c r="V222" s="50" t="s">
        <v>137</v>
      </c>
    </row>
    <row r="223" spans="19:22" ht="15.5" x14ac:dyDescent="0.35">
      <c r="S223" s="48" t="s">
        <v>138</v>
      </c>
      <c r="T223" s="48" t="s">
        <v>139</v>
      </c>
      <c r="U223" s="49"/>
      <c r="V223" s="55" t="s">
        <v>75</v>
      </c>
    </row>
    <row r="224" spans="19:22" ht="15.5" x14ac:dyDescent="0.35">
      <c r="S224" s="48" t="s">
        <v>140</v>
      </c>
      <c r="T224" s="48" t="s">
        <v>141</v>
      </c>
      <c r="U224" s="49">
        <v>1.2500000000000001E-2</v>
      </c>
      <c r="V224" s="53" t="s">
        <v>142</v>
      </c>
    </row>
    <row r="225" spans="19:22" ht="15.5" x14ac:dyDescent="0.35">
      <c r="S225" s="48" t="s">
        <v>143</v>
      </c>
      <c r="T225" s="48" t="s">
        <v>144</v>
      </c>
      <c r="U225" s="49">
        <v>0.02</v>
      </c>
      <c r="V225" s="55" t="s">
        <v>145</v>
      </c>
    </row>
    <row r="226" spans="19:22" ht="15.5" x14ac:dyDescent="0.35">
      <c r="S226" s="48" t="s">
        <v>146</v>
      </c>
      <c r="T226" s="48" t="s">
        <v>147</v>
      </c>
      <c r="U226" s="49">
        <v>0.02</v>
      </c>
      <c r="V226" s="56" t="s">
        <v>148</v>
      </c>
    </row>
    <row r="227" spans="19:22" ht="15.5" x14ac:dyDescent="0.35">
      <c r="S227" s="48" t="s">
        <v>149</v>
      </c>
      <c r="T227" s="48" t="s">
        <v>150</v>
      </c>
      <c r="U227" s="49"/>
      <c r="V227" s="55" t="s">
        <v>75</v>
      </c>
    </row>
    <row r="228" spans="19:22" ht="15.5" x14ac:dyDescent="0.35">
      <c r="S228" s="48" t="s">
        <v>151</v>
      </c>
      <c r="T228" s="48" t="s">
        <v>152</v>
      </c>
      <c r="U228" s="49">
        <v>0.03</v>
      </c>
      <c r="V228" s="53" t="s">
        <v>153</v>
      </c>
    </row>
    <row r="229" spans="19:22" ht="15.5" x14ac:dyDescent="0.35">
      <c r="S229" s="48" t="s">
        <v>154</v>
      </c>
      <c r="T229" s="48" t="s">
        <v>155</v>
      </c>
      <c r="U229" s="49">
        <v>2.75E-2</v>
      </c>
      <c r="V229" s="55" t="s">
        <v>156</v>
      </c>
    </row>
    <row r="230" spans="19:22" ht="15.5" x14ac:dyDescent="0.35">
      <c r="S230" s="48" t="s">
        <v>157</v>
      </c>
      <c r="T230" s="48" t="s">
        <v>158</v>
      </c>
      <c r="U230" s="49">
        <v>1.9E-2</v>
      </c>
      <c r="V230" s="53" t="s">
        <v>159</v>
      </c>
    </row>
    <row r="231" spans="19:22" ht="15.5" x14ac:dyDescent="0.35">
      <c r="S231" s="48" t="s">
        <v>160</v>
      </c>
      <c r="T231" s="48" t="s">
        <v>161</v>
      </c>
      <c r="U231" s="49">
        <v>1.7500000000000002E-2</v>
      </c>
      <c r="V231" s="54" t="s">
        <v>162</v>
      </c>
    </row>
    <row r="232" spans="19:22" ht="15.5" x14ac:dyDescent="0.35">
      <c r="S232" s="48" t="s">
        <v>163</v>
      </c>
      <c r="T232" s="48" t="s">
        <v>164</v>
      </c>
      <c r="U232" s="49">
        <v>0.01</v>
      </c>
      <c r="V232" s="56" t="s">
        <v>165</v>
      </c>
    </row>
    <row r="233" spans="19:22" ht="15.5" x14ac:dyDescent="0.35">
      <c r="S233" s="48" t="s">
        <v>166</v>
      </c>
      <c r="T233" s="48" t="s">
        <v>167</v>
      </c>
      <c r="U233" s="49">
        <v>1.2500000000000001E-2</v>
      </c>
      <c r="V233" s="54" t="s">
        <v>168</v>
      </c>
    </row>
    <row r="234" spans="19:22" ht="15.5" x14ac:dyDescent="0.35">
      <c r="S234" s="48" t="s">
        <v>169</v>
      </c>
      <c r="T234" s="48" t="s">
        <v>170</v>
      </c>
      <c r="U234" s="49">
        <v>2.1000000000000001E-2</v>
      </c>
      <c r="V234" s="53" t="s">
        <v>171</v>
      </c>
    </row>
    <row r="235" spans="19:22" ht="15.5" x14ac:dyDescent="0.35">
      <c r="S235" s="48" t="s">
        <v>172</v>
      </c>
      <c r="T235" s="48" t="s">
        <v>173</v>
      </c>
      <c r="U235" s="49">
        <v>3.0030000000000001E-2</v>
      </c>
      <c r="V235" s="54" t="s">
        <v>174</v>
      </c>
    </row>
    <row r="236" spans="19:22" ht="15.5" x14ac:dyDescent="0.35">
      <c r="S236" s="48" t="s">
        <v>175</v>
      </c>
      <c r="T236" s="48" t="s">
        <v>176</v>
      </c>
      <c r="U236" s="49">
        <v>3.5000000000000003E-2</v>
      </c>
      <c r="V236" s="53" t="s">
        <v>177</v>
      </c>
    </row>
    <row r="237" spans="19:22" ht="15.5" x14ac:dyDescent="0.35">
      <c r="S237" s="48" t="s">
        <v>178</v>
      </c>
      <c r="T237" s="48" t="s">
        <v>179</v>
      </c>
      <c r="U237" s="52" t="s">
        <v>106</v>
      </c>
      <c r="V237" s="55" t="s">
        <v>145</v>
      </c>
    </row>
    <row r="238" spans="19:22" ht="15.5" x14ac:dyDescent="0.35">
      <c r="S238" s="48" t="s">
        <v>180</v>
      </c>
      <c r="T238" s="48" t="s">
        <v>181</v>
      </c>
      <c r="U238" s="49">
        <v>1.4E-2</v>
      </c>
      <c r="V238" s="53" t="s">
        <v>182</v>
      </c>
    </row>
    <row r="239" spans="19:22" ht="15.5" x14ac:dyDescent="0.35">
      <c r="S239" s="48" t="s">
        <v>183</v>
      </c>
      <c r="T239" s="48" t="s">
        <v>184</v>
      </c>
      <c r="U239" s="49"/>
      <c r="V239" s="46" t="s">
        <v>185</v>
      </c>
    </row>
    <row r="240" spans="19:22" ht="15.5" x14ac:dyDescent="0.35">
      <c r="S240" s="48" t="s">
        <v>186</v>
      </c>
      <c r="T240" s="48" t="s">
        <v>187</v>
      </c>
      <c r="U240" s="49"/>
      <c r="V240" s="57" t="s">
        <v>188</v>
      </c>
    </row>
    <row r="241" spans="19:22" ht="15.5" x14ac:dyDescent="0.35">
      <c r="S241" s="48" t="s">
        <v>189</v>
      </c>
      <c r="T241" s="48" t="s">
        <v>190</v>
      </c>
      <c r="U241" s="49">
        <v>0.02</v>
      </c>
      <c r="V241" s="54" t="s">
        <v>191</v>
      </c>
    </row>
    <row r="242" spans="19:22" ht="15.5" x14ac:dyDescent="0.35">
      <c r="S242" s="48" t="s">
        <v>192</v>
      </c>
      <c r="T242" s="48" t="s">
        <v>193</v>
      </c>
      <c r="U242" s="49">
        <v>0.06</v>
      </c>
      <c r="V242" s="53" t="s">
        <v>194</v>
      </c>
    </row>
    <row r="243" spans="19:22" ht="15.5" x14ac:dyDescent="0.35">
      <c r="S243" s="48" t="s">
        <v>195</v>
      </c>
      <c r="T243" s="48" t="s">
        <v>196</v>
      </c>
      <c r="U243" s="49"/>
      <c r="V243" s="55" t="s">
        <v>75</v>
      </c>
    </row>
    <row r="244" spans="19:22" ht="15.5" x14ac:dyDescent="0.35">
      <c r="S244" s="48" t="s">
        <v>197</v>
      </c>
      <c r="T244" s="48" t="s">
        <v>198</v>
      </c>
      <c r="U244" s="52" t="s">
        <v>106</v>
      </c>
      <c r="V244" s="56" t="s">
        <v>199</v>
      </c>
    </row>
    <row r="245" spans="19:22" ht="15.5" x14ac:dyDescent="0.35">
      <c r="S245" s="48" t="s">
        <v>200</v>
      </c>
      <c r="T245" s="48" t="s">
        <v>201</v>
      </c>
      <c r="U245" s="49"/>
      <c r="V245" s="54" t="s">
        <v>202</v>
      </c>
    </row>
    <row r="246" spans="19:22" ht="15.5" x14ac:dyDescent="0.35">
      <c r="S246" s="48" t="s">
        <v>203</v>
      </c>
      <c r="T246" s="48" t="s">
        <v>204</v>
      </c>
      <c r="U246" s="49"/>
      <c r="V246" s="46" t="s">
        <v>205</v>
      </c>
    </row>
    <row r="247" spans="19:22" ht="15.5" x14ac:dyDescent="0.35">
      <c r="S247" s="48" t="s">
        <v>206</v>
      </c>
      <c r="T247" s="48" t="s">
        <v>207</v>
      </c>
      <c r="U247" s="49">
        <v>2.5000000000000001E-2</v>
      </c>
      <c r="V247" s="54" t="s">
        <v>208</v>
      </c>
    </row>
    <row r="248" spans="19:22" ht="15.5" x14ac:dyDescent="0.35">
      <c r="S248" s="48" t="s">
        <v>209</v>
      </c>
      <c r="T248" s="48" t="s">
        <v>210</v>
      </c>
      <c r="U248" s="49">
        <v>1.35E-2</v>
      </c>
      <c r="V248" s="53" t="s">
        <v>211</v>
      </c>
    </row>
    <row r="249" spans="19:22" ht="15.5" x14ac:dyDescent="0.35">
      <c r="S249" s="48" t="s">
        <v>212</v>
      </c>
      <c r="T249" s="48" t="s">
        <v>213</v>
      </c>
      <c r="U249" s="49">
        <v>4.4999999999999997E-3</v>
      </c>
      <c r="V249" s="54" t="s">
        <v>214</v>
      </c>
    </row>
    <row r="250" spans="19:22" ht="15.5" x14ac:dyDescent="0.35">
      <c r="S250" s="48" t="s">
        <v>215</v>
      </c>
      <c r="T250" s="48" t="s">
        <v>216</v>
      </c>
      <c r="U250" s="49">
        <v>2.2499999999999999E-2</v>
      </c>
      <c r="V250" s="53" t="s">
        <v>217</v>
      </c>
    </row>
    <row r="251" spans="19:22" ht="15.5" x14ac:dyDescent="0.35">
      <c r="S251" s="48" t="s">
        <v>218</v>
      </c>
      <c r="T251" s="48" t="s">
        <v>219</v>
      </c>
      <c r="U251" s="49"/>
      <c r="V251" s="55" t="s">
        <v>75</v>
      </c>
    </row>
    <row r="252" spans="19:22" ht="15.5" x14ac:dyDescent="0.35">
      <c r="S252" s="48" t="s">
        <v>220</v>
      </c>
      <c r="T252" s="48" t="s">
        <v>221</v>
      </c>
      <c r="U252" s="49">
        <v>0.02</v>
      </c>
      <c r="V252" s="53" t="s">
        <v>222</v>
      </c>
    </row>
    <row r="253" spans="19:22" ht="15.5" x14ac:dyDescent="0.35">
      <c r="S253" s="48" t="s">
        <v>223</v>
      </c>
      <c r="T253" s="48" t="s">
        <v>224</v>
      </c>
      <c r="U253" s="49"/>
      <c r="V253" s="54" t="s">
        <v>225</v>
      </c>
    </row>
    <row r="254" spans="19:22" ht="15.5" x14ac:dyDescent="0.35">
      <c r="S254" s="48" t="s">
        <v>226</v>
      </c>
      <c r="T254" s="48" t="s">
        <v>227</v>
      </c>
      <c r="U254" s="49"/>
      <c r="V254" s="57" t="s">
        <v>228</v>
      </c>
    </row>
    <row r="255" spans="19:22" ht="15.5" x14ac:dyDescent="0.35">
      <c r="S255" s="48" t="s">
        <v>229</v>
      </c>
      <c r="T255" s="48" t="s">
        <v>230</v>
      </c>
      <c r="U255" s="49">
        <v>0.03</v>
      </c>
      <c r="V255" s="46" t="s">
        <v>231</v>
      </c>
    </row>
    <row r="256" spans="19:22" ht="15.5" x14ac:dyDescent="0.35">
      <c r="S256" s="48" t="s">
        <v>232</v>
      </c>
      <c r="T256" s="48" t="s">
        <v>233</v>
      </c>
      <c r="U256" s="49"/>
      <c r="V256" s="53" t="s">
        <v>234</v>
      </c>
    </row>
    <row r="294" spans="21:33" ht="15.5" x14ac:dyDescent="0.35">
      <c r="U294" s="48" t="s">
        <v>16</v>
      </c>
    </row>
    <row r="295" spans="21:33" ht="15.5" x14ac:dyDescent="0.35">
      <c r="U295" s="48" t="s">
        <v>235</v>
      </c>
    </row>
    <row r="296" spans="21:33" ht="15.5" x14ac:dyDescent="0.35">
      <c r="V296" s="46" t="s">
        <v>236</v>
      </c>
    </row>
    <row r="297" spans="21:33" ht="15.5" x14ac:dyDescent="0.35">
      <c r="V297" s="46" t="s">
        <v>49</v>
      </c>
    </row>
    <row r="298" spans="21:33" ht="15.5" x14ac:dyDescent="0.35">
      <c r="W298" s="12" t="s">
        <v>13</v>
      </c>
    </row>
    <row r="299" spans="21:33" ht="15.5" x14ac:dyDescent="0.35">
      <c r="W299" s="12" t="s">
        <v>237</v>
      </c>
    </row>
    <row r="302" spans="21:33" ht="15.5" x14ac:dyDescent="0.35">
      <c r="Y302" s="32" t="s">
        <v>238</v>
      </c>
      <c r="Z302" s="72" t="str">
        <f>"Use the NAIC OPTins system to file"&amp;IF(TI_RT&gt;0," and pay","")&amp;".  Contact the OPTins Help Desk at optinshelp@naic.org, or (816) 783-8500 to set up an OPTins account."</f>
        <v>Use the NAIC OPTins system to file.  Contact the OPTins Help Desk at optinshelp@naic.org, or (816) 783-8500 to set up an OPTins account.</v>
      </c>
      <c r="AA302" s="73"/>
      <c r="AB302" s="73"/>
      <c r="AC302" s="73"/>
      <c r="AD302" s="73"/>
      <c r="AE302" s="73"/>
      <c r="AF302" s="73"/>
      <c r="AG302" s="73"/>
    </row>
    <row r="304" spans="21:33" ht="15.5" x14ac:dyDescent="0.35">
      <c r="Y304" s="32" t="s">
        <v>239</v>
      </c>
      <c r="Z304" s="72" t="str">
        <f>"The preparer must sign the Preparer's Attestation.  Submit your Report"&amp;IF(TI_RT&gt;0,", payment (payable to ARIZONA INSURANCE TAX SECTION),","")&amp;" and other required materials by mail to the address at the top of this form."</f>
        <v>The preparer must sign the Preparer's Attestation.  Submit your Report and other required materials by mail to the address at the top of this form.</v>
      </c>
      <c r="AA304" s="73"/>
      <c r="AB304" s="73"/>
      <c r="AC304" s="73"/>
      <c r="AD304" s="73"/>
      <c r="AE304" s="73"/>
      <c r="AF304" s="73"/>
      <c r="AG304" s="73"/>
    </row>
    <row r="348" spans="28:30" ht="15.5" x14ac:dyDescent="0.35">
      <c r="AC348" s="11" t="s">
        <v>240</v>
      </c>
      <c r="AD348" s="33">
        <v>2025</v>
      </c>
    </row>
    <row r="349" spans="28:30" ht="15.5" x14ac:dyDescent="0.35">
      <c r="AB349" s="64"/>
      <c r="AC349" s="68" t="s">
        <v>241</v>
      </c>
      <c r="AD349" s="66">
        <v>2024</v>
      </c>
    </row>
    <row r="350" spans="28:30" ht="15.5" x14ac:dyDescent="0.35">
      <c r="AB350" s="17"/>
      <c r="AD350" s="18">
        <v>2023</v>
      </c>
    </row>
    <row r="351" spans="28:30" ht="15.5" x14ac:dyDescent="0.35">
      <c r="AB351" s="17"/>
      <c r="AD351" s="18">
        <v>2022</v>
      </c>
    </row>
    <row r="352" spans="28:30" ht="15.5" x14ac:dyDescent="0.35">
      <c r="AB352" s="17"/>
      <c r="AD352" s="18">
        <v>2021</v>
      </c>
    </row>
    <row r="353" spans="28:30" ht="15.5" x14ac:dyDescent="0.35">
      <c r="AB353" s="19"/>
      <c r="AC353" s="20"/>
      <c r="AD353" s="34">
        <v>2020</v>
      </c>
    </row>
  </sheetData>
  <sheetProtection algorithmName="SHA-512" hashValue="sInQtycS4N3LfgRv5RHck6sxbMjjVvh+5P1m+CQlW+sCACnVv+YPrVwf9QnXOGGIIxt1O0V4KqyY1StBz0P+oA==" saltValue="SZq+lytryNMl1w6wpiHofQ==" spinCount="100000" sheet="1" objects="1" scenarios="1" selectLockedCells="1"/>
  <protectedRanges>
    <protectedRange sqref="I36" name="Range20"/>
    <protectedRange sqref="H31:I31" name="Range18"/>
    <protectedRange sqref="G28" name="Range16"/>
    <protectedRange sqref="H20:I20" name="Range14"/>
    <protectedRange sqref="I18" name="Range12"/>
    <protectedRange sqref="F18:G18" name="Range10"/>
    <protectedRange sqref="F16:I16" name="Range8"/>
    <protectedRange sqref="I9" name="Range6"/>
    <protectedRange sqref="I6" name="Range4"/>
    <protectedRange sqref="H12" name="Range2"/>
    <protectedRange sqref="A12:G12" name="Range1"/>
    <protectedRange sqref="I12" name="Range3"/>
    <protectedRange sqref="I7" name="Range5"/>
    <protectedRange sqref="A16:E16" name="Range7"/>
    <protectedRange sqref="A18:E18" name="Range9"/>
    <protectedRange sqref="H18" name="Range11"/>
    <protectedRange sqref="A20:G20" name="Range13"/>
    <protectedRange sqref="A25:E25" name="Range15"/>
    <protectedRange sqref="G29" name="Range17"/>
    <protectedRange sqref="I34" name="Range19"/>
    <protectedRange sqref="H38:I38" name="Range21"/>
  </protectedRanges>
  <mergeCells count="32">
    <mergeCell ref="H1:I1"/>
    <mergeCell ref="H2:I2"/>
    <mergeCell ref="H3:I3"/>
    <mergeCell ref="H4:I4"/>
    <mergeCell ref="A9:D9"/>
    <mergeCell ref="A12:G12"/>
    <mergeCell ref="F16:I16"/>
    <mergeCell ref="A34:H34"/>
    <mergeCell ref="A36:H36"/>
    <mergeCell ref="A47:I47"/>
    <mergeCell ref="A16:E16"/>
    <mergeCell ref="A18:E18"/>
    <mergeCell ref="F18:G18"/>
    <mergeCell ref="A20:G20"/>
    <mergeCell ref="H20:I20"/>
    <mergeCell ref="A24:E24"/>
    <mergeCell ref="A25:E25"/>
    <mergeCell ref="S196:U196"/>
    <mergeCell ref="Z302:AG302"/>
    <mergeCell ref="Z304:AG304"/>
    <mergeCell ref="H24:I24"/>
    <mergeCell ref="H25:I25"/>
    <mergeCell ref="H31:I31"/>
    <mergeCell ref="H38:I38"/>
    <mergeCell ref="H41:I41"/>
    <mergeCell ref="H42:I42"/>
    <mergeCell ref="H44:I44"/>
    <mergeCell ref="A49:I49"/>
    <mergeCell ref="A54:I54"/>
    <mergeCell ref="A57:I57"/>
    <mergeCell ref="B58:I58"/>
    <mergeCell ref="B59:I59"/>
  </mergeCells>
  <conditionalFormatting sqref="A25:I25">
    <cfRule type="expression" dxfId="1" priority="2">
      <formula>$I$7="OPTins"</formula>
    </cfRule>
  </conditionalFormatting>
  <conditionalFormatting sqref="H42:I42">
    <cfRule type="expression" dxfId="0" priority="1">
      <formula>$I$6="New"</formula>
    </cfRule>
  </conditionalFormatting>
  <dataValidations count="5">
    <dataValidation type="list" allowBlank="1" showErrorMessage="1" sqref="I7" xr:uid="{00000000-0002-0000-0000-000000000000}">
      <formula1>$U$294:$U$295</formula1>
    </dataValidation>
    <dataValidation type="list" allowBlank="1" showErrorMessage="1" sqref="I12 H18" xr:uid="{00000000-0002-0000-0000-000001000000}">
      <formula1>$S$198:$S$256</formula1>
    </dataValidation>
    <dataValidation type="list" allowBlank="1" showErrorMessage="1" sqref="I9" xr:uid="{00000000-0002-0000-0000-000002000000}">
      <formula1>$AD$349:$AD$353</formula1>
    </dataValidation>
    <dataValidation type="list" allowBlank="1" showErrorMessage="1" sqref="I6" xr:uid="{00000000-0002-0000-0000-000003000000}">
      <formula1>$W$298:$W$299</formula1>
    </dataValidation>
    <dataValidation type="list" allowBlank="1" showErrorMessage="1" sqref="I34 I36" xr:uid="{00000000-0002-0000-0000-000004000000}">
      <formula1>$V$296:$V$297</formula1>
    </dataValidation>
  </dataValidations>
  <hyperlinks>
    <hyperlink ref="B4" r:id="rId1" xr:uid="{00000000-0004-0000-0000-000000000000}"/>
    <hyperlink ref="C4" r:id="rId2" xr:uid="{00000000-0004-0000-0000-000001000000}"/>
    <hyperlink ref="B5" r:id="rId3" xr:uid="{00000000-0004-0000-0000-000002000000}"/>
    <hyperlink ref="A9" r:id="rId4" xr:uid="{00000000-0004-0000-0000-000003000000}"/>
  </hyperlinks>
  <pageMargins left="0.25" right="0.25" top="0.75" bottom="0.75" header="0" footer="0"/>
  <pageSetup orientation="portrait" r:id="rId5"/>
  <headerFooter>
    <oddFooter>&amp;LPrinted &amp;D @ &amp;T&amp;RForm E-TITLE (v. 20180109)</oddFooter>
  </headerFooter>
  <rowBreaks count="1" manualBreakCount="1">
    <brk id="45" man="1"/>
  </rowBreaks>
  <drawing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31A8C69AB2D548A863655BB1040AAC" ma:contentTypeVersion="17" ma:contentTypeDescription="Create a new document." ma:contentTypeScope="" ma:versionID="5030ed41115def4408b1c8f2b33c4061">
  <xsd:schema xmlns:xsd="http://www.w3.org/2001/XMLSchema" xmlns:xs="http://www.w3.org/2001/XMLSchema" xmlns:p="http://schemas.microsoft.com/office/2006/metadata/properties" xmlns:ns2="0c0a90e6-e41b-4ab7-99c8-c94455793e26" xmlns:ns3="f933e4e2-b1ab-4be3-bd5b-27fe7816f9f4" xmlns:ns4="3c9e15a3-223f-4584-afb1-1dbe0b3878fa" targetNamespace="http://schemas.microsoft.com/office/2006/metadata/properties" ma:root="true" ma:fieldsID="3b1d46a792cb389550ceb7a31490aad7" ns2:_="" ns3:_="" ns4:_="">
    <xsd:import namespace="0c0a90e6-e41b-4ab7-99c8-c94455793e26"/>
    <xsd:import namespace="f933e4e2-b1ab-4be3-bd5b-27fe7816f9f4"/>
    <xsd:import namespace="3c9e15a3-223f-4584-afb1-1dbe0b3878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0a90e6-e41b-4ab7-99c8-c94455793e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28e0220-fee2-4e32-9192-0559fdf47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33e4e2-b1ab-4be3-bd5b-27fe7816f9f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9e15a3-223f-4584-afb1-1dbe0b3878fa"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438fc2d7-2be3-4382-b2d4-b09d266d4874}" ma:internalName="TaxCatchAll" ma:showField="CatchAllData" ma:web="f933e4e2-b1ab-4be3-bd5b-27fe7816f9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c9e15a3-223f-4584-afb1-1dbe0b3878fa" xsi:nil="true"/>
    <lcf76f155ced4ddcb4097134ff3c332f xmlns="0c0a90e6-e41b-4ab7-99c8-c94455793e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67AD21-09F7-423A-9E97-598E969C0DB3}">
  <ds:schemaRefs>
    <ds:schemaRef ds:uri="http://schemas.microsoft.com/sharepoint/v3/contenttype/forms"/>
  </ds:schemaRefs>
</ds:datastoreItem>
</file>

<file path=customXml/itemProps2.xml><?xml version="1.0" encoding="utf-8"?>
<ds:datastoreItem xmlns:ds="http://schemas.openxmlformats.org/officeDocument/2006/customXml" ds:itemID="{FF7979F8-638B-4E52-BC41-7C0ABF3026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0a90e6-e41b-4ab7-99c8-c94455793e26"/>
    <ds:schemaRef ds:uri="f933e4e2-b1ab-4be3-bd5b-27fe7816f9f4"/>
    <ds:schemaRef ds:uri="3c9e15a3-223f-4584-afb1-1dbe0b38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40DC68-8B48-44EB-B5D0-CEE981C7FE85}">
  <ds:schemaRefs>
    <ds:schemaRef ds:uri="http://schemas.microsoft.com/office/2006/metadata/properties"/>
    <ds:schemaRef ds:uri="http://schemas.microsoft.com/office/infopath/2007/PartnerControls"/>
    <ds:schemaRef ds:uri="3c9e15a3-223f-4584-afb1-1dbe0b3878fa"/>
    <ds:schemaRef ds:uri="0c0a90e6-e41b-4ab7-99c8-c94455793e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23</vt:i4>
      </vt:variant>
    </vt:vector>
  </HeadingPairs>
  <TitlesOfParts>
    <vt:vector size="24" baseType="lpstr">
      <vt:lpstr>E-TITLE</vt:lpstr>
      <vt:lpstr>TI_Address</vt:lpstr>
      <vt:lpstr>TI_AZ</vt:lpstr>
      <vt:lpstr>TI_City</vt:lpstr>
      <vt:lpstr>TI_Consolidated</vt:lpstr>
      <vt:lpstr>TI_DOM</vt:lpstr>
      <vt:lpstr>TI_Domstate</vt:lpstr>
      <vt:lpstr>TI_Email</vt:lpstr>
      <vt:lpstr>TI_Ext</vt:lpstr>
      <vt:lpstr>TI_method</vt:lpstr>
      <vt:lpstr>TI_NAIC</vt:lpstr>
      <vt:lpstr>TI_Name</vt:lpstr>
      <vt:lpstr>TI_Phone</vt:lpstr>
      <vt:lpstr>TI_PreparerName</vt:lpstr>
      <vt:lpstr>TI_Retaliation</vt:lpstr>
      <vt:lpstr>TI_RSK</vt:lpstr>
      <vt:lpstr>TI_RT</vt:lpstr>
      <vt:lpstr>TI_State</vt:lpstr>
      <vt:lpstr>TI_TI</vt:lpstr>
      <vt:lpstr>TI_Title</vt:lpstr>
      <vt:lpstr>TI_Type</vt:lpstr>
      <vt:lpstr>TI_year</vt:lpstr>
      <vt:lpstr>TI_Zip</vt:lpstr>
      <vt:lpstr>version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Scott B. Greenberg</dc:creator>
  <cp:keywords/>
  <dc:description/>
  <cp:lastModifiedBy>Robinette, Kristen</cp:lastModifiedBy>
  <cp:revision/>
  <dcterms:created xsi:type="dcterms:W3CDTF">2017-12-06T20:56:02Z</dcterms:created>
  <dcterms:modified xsi:type="dcterms:W3CDTF">2024-12-18T19:20:46Z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0x0101006531A8C69AB2D548A863655BB1040AAC</vt:lpwstr>
  </property>
  <property fmtid="{D5CDD505-2E9C-101B-9397-08002B2CF9AE}" pid="3" name="MediaServiceImageTags">
    <vt:lpwstr/>
  </property>
</Properties>
</file>